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cceeorgbr-my.sharepoint.com/personal/laraujo_ccee_org_br/Documents/Arquivos de Chat do Microsoft Teams/"/>
    </mc:Choice>
  </mc:AlternateContent>
  <xr:revisionPtr revIDLastSave="3" documentId="13_ncr:1_{6EA66947-0E5F-44B6-B642-2E272FF6EA77}" xr6:coauthVersionLast="47" xr6:coauthVersionMax="47" xr10:uidLastSave="{50FC6620-05E1-4E34-8E45-6E6C81A8168F}"/>
  <workbookProtection workbookAlgorithmName="SHA-512" workbookHashValue="Xo+IRDlbkL1TAVSweYH80/M62fXiUf8tusRPPPfIp6kRkz6UlSyCfPg0d8o1GL59eqHJWmyIyXIK5OwO0b+83g==" workbookSaltValue="wpW+S0PUpoK98indr1t8Wg==" workbookSpinCount="100000" lockStructure="1"/>
  <bookViews>
    <workbookView xWindow="-28920" yWindow="-3090" windowWidth="29040" windowHeight="15720" xr2:uid="{3DF8C182-408D-4BAA-B08B-4711D2570D60}"/>
  </bookViews>
  <sheets>
    <sheet name="menu" sheetId="8" r:id="rId1"/>
    <sheet name="disclaimers" sheetId="4" r:id="rId2"/>
    <sheet name="simulação" sheetId="3" r:id="rId3"/>
    <sheet name="DEO_M" sheetId="7" state="hidden" r:id="rId4"/>
  </sheets>
  <definedNames>
    <definedName name="_xlnm._FilterDatabase" localSheetId="3" hidden="1">DEO_M!$A$7:$J$8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J14" i="7"/>
  <c r="I8" i="7"/>
  <c r="E17" i="3"/>
  <c r="E6" i="3" l="1"/>
  <c r="E16" i="3"/>
  <c r="E18" i="3" l="1"/>
  <c r="J8" i="7" l="1"/>
  <c r="A10" i="7" l="1"/>
  <c r="A8" i="7" s="1"/>
  <c r="E19" i="3" l="1"/>
  <c r="H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CCEE</author>
  </authors>
  <commentList>
    <comment ref="D9" authorId="0" shapeId="0" xr:uid="{C75A7DF9-8EB3-4470-A657-1A3A69245F57}">
      <text>
        <r>
          <rPr>
            <b/>
            <sz val="10"/>
            <color indexed="81"/>
            <rFont val="Calibri Light"/>
            <family val="2"/>
          </rPr>
          <t>Garantia física de placa atual, em Mwmédios.</t>
        </r>
      </text>
    </comment>
    <comment ref="D10" authorId="0" shapeId="0" xr:uid="{A4A4558E-AA6F-4638-8E81-72B515635591}">
      <text>
        <r>
          <rPr>
            <b/>
            <sz val="10"/>
            <color indexed="81"/>
            <rFont val="Calibri Light"/>
            <family val="2"/>
          </rPr>
          <t xml:space="preserve">O agente deve inserir um valor de (100 - X), sendo X o valor percentual de perda internas do ano anterior (2024).  Ex.: se X = 1%, preencher com 99%. 
</t>
        </r>
      </text>
    </comment>
    <comment ref="D11" authorId="0" shapeId="0" xr:uid="{9F0C3BA0-EC91-480C-B2F4-6ED959CA4DCD}">
      <text>
        <r>
          <rPr>
            <b/>
            <sz val="10"/>
            <color indexed="81"/>
            <rFont val="Calibri Light"/>
            <family val="2"/>
          </rPr>
          <t xml:space="preserve">O agente deve inserir um dado médio dos últimos doze meses. O valor deve ser (100 - X), sendo X o valor de perdas mensal, sugerido entre 3-4%.  Ex.: se X = 2%, preencher com 98%. 
Ponto de atenção: Esse cálculo só deve ser feito pelas usinas participantes da rede básica.
</t>
        </r>
      </text>
    </comment>
    <comment ref="H11" authorId="0" shapeId="0" xr:uid="{93321019-1572-4970-BCC8-C62CE0904970}">
      <text>
        <r>
          <rPr>
            <b/>
            <sz val="10"/>
            <color indexed="81"/>
            <rFont val="Calibri Light"/>
            <family val="2"/>
          </rPr>
          <t>Esse é o número de dias de extensão de outorga, o principal resultado da planilha.</t>
        </r>
      </text>
    </comment>
    <comment ref="D12" authorId="0" shapeId="0" xr:uid="{0DA712E4-46AC-469C-9997-6886A4CE9311}">
      <text>
        <r>
          <rPr>
            <b/>
            <sz val="10"/>
            <color indexed="81"/>
            <rFont val="Calibri Light"/>
            <family val="2"/>
          </rPr>
          <t xml:space="preserve">O valor a ser inserido representa o montante financeiro de títulos comprados com a exclusão de eventual ágio no lance do agente.
Ex: O valor de cada título é de R$ 1.000,00, mas o agente fez lance de R$ 1.200,00 considerando R$ 200,00 de ágio, para a compra de 5 títulos.
Para o leilão, o agente desembolsará R$ 6.000,00, mas deve inserir na simulação R$ 5.000,00 </t>
        </r>
      </text>
    </comment>
    <comment ref="D13" authorId="0" shapeId="0" xr:uid="{3B997F86-B1CB-4C4D-9EBE-D1A4AA9224E3}">
      <text>
        <r>
          <rPr>
            <b/>
            <sz val="10"/>
            <color indexed="81"/>
            <rFont val="Calibri Light"/>
            <family val="2"/>
          </rPr>
          <t>A data deve ser inserida no formato DD/MM/AAAA</t>
        </r>
      </text>
    </comment>
  </commentList>
</comments>
</file>

<file path=xl/sharedStrings.xml><?xml version="1.0" encoding="utf-8"?>
<sst xmlns="http://schemas.openxmlformats.org/spreadsheetml/2006/main" count="42" uniqueCount="42">
  <si>
    <t>Este simulador foi preparado com finalidade exclusivamente informativa e os valores apresentados são uma estimativa e, portanto, sem caráter oficial.</t>
  </si>
  <si>
    <t>A responsabilidade sobre a utilização destas informações é exclusiva do agente, inclusive sua utilização para fins de tomada de decisão, definição de estratégias de atuação, assunção de compromissos e obrigações e quaisquer outras finalidades, em qualquer tempo e sob qualquer condição.</t>
  </si>
  <si>
    <t>A CCEE alerta que dados/valores apresentados são confidenciais e de propriedade exclusiva do agente. Esta Câmara não é responsável, de nenhuma forma, pela tomada de decisões administrativas e/ou empresariais pelo agente com base nas informações ora apresentadas, incluindo eventuais provisionamentos contábeis e/ou financeiros.</t>
  </si>
  <si>
    <t>📝  ORIENTAÇÕES DE PREENCHIMENTO</t>
  </si>
  <si>
    <t>Data de referência do cálculo</t>
  </si>
  <si>
    <t>Margem Líquida Unitária (MLU_PC_UHE - R$/MWh)</t>
  </si>
  <si>
    <t>Taxa de desconto (TX_DESC_PC)</t>
  </si>
  <si>
    <t>Dados necessários para utilizar o simulador:</t>
  </si>
  <si>
    <r>
      <rPr>
        <sz val="11"/>
        <color theme="1"/>
        <rFont val="Wingdings"/>
        <charset val="2"/>
      </rPr>
      <t xml:space="preserve"> à</t>
    </r>
    <r>
      <rPr>
        <sz val="9.9"/>
        <color theme="1"/>
        <rFont val="Calibri Light"/>
        <family val="2"/>
      </rPr>
      <t xml:space="preserve">  </t>
    </r>
    <r>
      <rPr>
        <sz val="11"/>
        <color theme="1"/>
        <rFont val="Calibri Light"/>
        <family val="2"/>
      </rPr>
      <t>Garantia física (Gfméd)</t>
    </r>
  </si>
  <si>
    <t>Dados que devem ser inseridos pelo agente</t>
  </si>
  <si>
    <r>
      <rPr>
        <sz val="11"/>
        <color theme="1"/>
        <rFont val="Wingdings"/>
        <charset val="2"/>
      </rPr>
      <t xml:space="preserve"> à</t>
    </r>
    <r>
      <rPr>
        <sz val="11"/>
        <color theme="1"/>
        <rFont val="Calibri Light"/>
        <family val="2"/>
      </rPr>
      <t xml:space="preserve"> Perdas (F_PDI_GF/UXP_GLF)</t>
    </r>
  </si>
  <si>
    <t>GF [Mwmédios]</t>
  </si>
  <si>
    <t>Extensão de Outorga (EXT_UHE - dias)</t>
  </si>
  <si>
    <r>
      <rPr>
        <sz val="11"/>
        <color theme="1"/>
        <rFont val="Wingdings"/>
        <charset val="2"/>
      </rPr>
      <t xml:space="preserve"> à</t>
    </r>
    <r>
      <rPr>
        <sz val="11"/>
        <color theme="1"/>
        <rFont val="Calibri Light"/>
        <family val="2"/>
      </rPr>
      <t xml:space="preserve"> Nº de títulos (TF_UHE)</t>
    </r>
  </si>
  <si>
    <t>Perdas Internas (F_PDI_GF - 2024)</t>
  </si>
  <si>
    <t>cálculo regra</t>
  </si>
  <si>
    <r>
      <rPr>
        <sz val="11"/>
        <color theme="1"/>
        <rFont val="Wingdings"/>
        <charset val="2"/>
      </rPr>
      <t xml:space="preserve"> à</t>
    </r>
    <r>
      <rPr>
        <sz val="11"/>
        <color theme="1"/>
        <rFont val="Calibri Light"/>
        <family val="2"/>
      </rPr>
      <t xml:space="preserve"> Data final de concessão</t>
    </r>
  </si>
  <si>
    <t>Valor médio de Perdas da Rede Básica (UXP_GLF)</t>
  </si>
  <si>
    <t>Valor de Títulos TF_UHE [R$]</t>
  </si>
  <si>
    <t>Data Final da Outorga</t>
  </si>
  <si>
    <t>Resultados</t>
  </si>
  <si>
    <t>Garantia Física ajustada (GF_EXT_UHE - MWh)</t>
  </si>
  <si>
    <t>Número de anos até fim de outorga (NAUHE)</t>
  </si>
  <si>
    <t>Valor Futuro de títulos financeiros (VF_TF_UHE - R$)</t>
  </si>
  <si>
    <t>Margem líquida da usina (ML_PC_UHE - R$)</t>
  </si>
  <si>
    <t>CCEE - Câmara de Comercialização de Energia Elétrica</t>
  </si>
  <si>
    <t>GECTL - Contabilização e Liquidação</t>
  </si>
  <si>
    <t>GCON - Contabilização</t>
  </si>
  <si>
    <t>MLU_PC_UHE (m)</t>
  </si>
  <si>
    <t>TX_DESC_PC (m)</t>
  </si>
  <si>
    <t>P_REF_PC (mp)</t>
  </si>
  <si>
    <t>OPEX_PC (mp)</t>
  </si>
  <si>
    <t>PIS_COFINS (m)</t>
  </si>
  <si>
    <t>TFSEE (m)</t>
  </si>
  <si>
    <t>P&amp;D (m)</t>
  </si>
  <si>
    <t>IRPJ_CSLL  (m)</t>
  </si>
  <si>
    <t>P_REF_ATU _PC (m)</t>
  </si>
  <si>
    <t>OPEX_ATU_PC (m)</t>
  </si>
  <si>
    <t>para a contab de junho de 2025</t>
  </si>
  <si>
    <t>Mês</t>
  </si>
  <si>
    <t>NIPCA</t>
  </si>
  <si>
    <t>Dados para leilao do dia  01/08/2025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</si>
</sst>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"/>
    <numFmt numFmtId="165" formatCode="_-* #,##0_-;\-* #,##0_-;_-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color rgb="FF08296C"/>
      <name val="Aptos Narrow"/>
      <family val="2"/>
      <scheme val="minor"/>
    </font>
    <font>
      <b/>
      <sz val="14"/>
      <color rgb="FFF99D33"/>
      <name val="Aptos Narrow"/>
      <family val="2"/>
      <scheme val="minor"/>
    </font>
    <font>
      <b/>
      <sz val="13"/>
      <color rgb="FF08296C"/>
      <name val="Aptos Narrow"/>
      <family val="2"/>
      <scheme val="minor"/>
    </font>
    <font>
      <b/>
      <sz val="11"/>
      <color rgb="FF08296C"/>
      <name val="Aptos Narrow"/>
      <family val="2"/>
      <scheme val="minor"/>
    </font>
    <font>
      <b/>
      <sz val="12"/>
      <color rgb="FFF99D33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sz val="12"/>
      <color theme="1"/>
      <name val="Calibri Light"/>
      <family val="2"/>
    </font>
    <font>
      <sz val="12"/>
      <color rgb="FF000000"/>
      <name val="Calibri Light"/>
      <family val="2"/>
    </font>
    <font>
      <sz val="14"/>
      <color theme="1"/>
      <name val="Calibri Light"/>
      <family val="2"/>
    </font>
    <font>
      <sz val="16"/>
      <color theme="1"/>
      <name val="Calibri Light"/>
      <family val="2"/>
    </font>
    <font>
      <sz val="11"/>
      <color theme="1"/>
      <name val="Wingdings"/>
      <charset val="2"/>
    </font>
    <font>
      <sz val="11"/>
      <color theme="1"/>
      <name val="Calibri Light"/>
      <family val="2"/>
    </font>
    <font>
      <sz val="9.9"/>
      <color theme="1"/>
      <name val="Calibri Light"/>
      <family val="2"/>
    </font>
    <font>
      <b/>
      <sz val="11"/>
      <color theme="1"/>
      <name val="Calibri Light"/>
      <family val="2"/>
    </font>
    <font>
      <sz val="11"/>
      <color theme="1"/>
      <name val="Aptos Narrow"/>
      <family val="2"/>
      <charset val="2"/>
    </font>
    <font>
      <b/>
      <sz val="22"/>
      <color theme="1"/>
      <name val="Calibri Light"/>
      <family val="2"/>
    </font>
    <font>
      <b/>
      <sz val="10"/>
      <color indexed="8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  <fill>
      <patternFill patternType="solid">
        <fgColor rgb="FFFFEDA3"/>
        <bgColor indexed="64"/>
      </patternFill>
    </fill>
    <fill>
      <patternFill patternType="solid">
        <fgColor rgb="FFB7D3EF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43" fontId="0" fillId="0" borderId="0" xfId="2" applyFont="1" applyAlignment="1">
      <alignment vertical="center"/>
    </xf>
    <xf numFmtId="0" fontId="2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0" fillId="0" borderId="2" xfId="0" applyBorder="1"/>
    <xf numFmtId="0" fontId="0" fillId="0" borderId="1" xfId="0" applyBorder="1" applyAlignment="1">
      <alignment vertical="center"/>
    </xf>
    <xf numFmtId="0" fontId="2" fillId="0" borderId="0" xfId="0" applyFont="1" applyAlignment="1">
      <alignment wrapText="1"/>
    </xf>
    <xf numFmtId="10" fontId="0" fillId="0" borderId="0" xfId="1" applyNumberFormat="1" applyFont="1" applyFill="1" applyAlignment="1">
      <alignment wrapText="1"/>
    </xf>
    <xf numFmtId="0" fontId="18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8" fillId="0" borderId="0" xfId="0" applyFont="1"/>
    <xf numFmtId="0" fontId="16" fillId="3" borderId="4" xfId="0" applyFont="1" applyFill="1" applyBorder="1" applyAlignment="1">
      <alignment horizontal="left"/>
    </xf>
    <xf numFmtId="14" fontId="0" fillId="0" borderId="0" xfId="0" applyNumberFormat="1"/>
    <xf numFmtId="0" fontId="16" fillId="4" borderId="4" xfId="0" applyFont="1" applyFill="1" applyBorder="1"/>
    <xf numFmtId="0" fontId="16" fillId="0" borderId="0" xfId="0" applyFont="1"/>
    <xf numFmtId="0" fontId="16" fillId="5" borderId="4" xfId="0" applyFont="1" applyFill="1" applyBorder="1"/>
    <xf numFmtId="0" fontId="16" fillId="4" borderId="4" xfId="0" applyFont="1" applyFill="1" applyBorder="1" applyAlignment="1">
      <alignment vertical="top"/>
    </xf>
    <xf numFmtId="0" fontId="19" fillId="0" borderId="0" xfId="0" applyFont="1" applyAlignment="1">
      <alignment wrapText="1"/>
    </xf>
    <xf numFmtId="14" fontId="16" fillId="0" borderId="3" xfId="0" applyNumberFormat="1" applyFont="1" applyBorder="1" applyProtection="1">
      <protection hidden="1"/>
    </xf>
    <xf numFmtId="2" fontId="16" fillId="0" borderId="3" xfId="0" applyNumberFormat="1" applyFont="1" applyBorder="1" applyProtection="1">
      <protection hidden="1"/>
    </xf>
    <xf numFmtId="10" fontId="16" fillId="0" borderId="3" xfId="1" applyNumberFormat="1" applyFont="1" applyBorder="1" applyAlignment="1" applyProtection="1">
      <protection hidden="1"/>
    </xf>
    <xf numFmtId="4" fontId="16" fillId="0" borderId="3" xfId="0" applyNumberFormat="1" applyFont="1" applyBorder="1" applyProtection="1">
      <protection locked="0"/>
    </xf>
    <xf numFmtId="10" fontId="16" fillId="0" borderId="3" xfId="1" applyNumberFormat="1" applyFont="1" applyBorder="1" applyAlignment="1" applyProtection="1">
      <protection locked="0"/>
    </xf>
    <xf numFmtId="14" fontId="16" fillId="0" borderId="3" xfId="0" applyNumberFormat="1" applyFont="1" applyBorder="1" applyProtection="1">
      <protection locked="0"/>
    </xf>
    <xf numFmtId="4" fontId="16" fillId="0" borderId="3" xfId="0" applyNumberFormat="1" applyFont="1" applyBorder="1"/>
    <xf numFmtId="164" fontId="16" fillId="0" borderId="3" xfId="0" applyNumberFormat="1" applyFont="1" applyBorder="1"/>
    <xf numFmtId="0" fontId="9" fillId="7" borderId="0" xfId="0" applyFont="1" applyFill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8" fillId="5" borderId="0" xfId="0" applyFont="1" applyFill="1" applyAlignment="1">
      <alignment horizontal="center"/>
    </xf>
    <xf numFmtId="165" fontId="20" fillId="0" borderId="5" xfId="2" applyNumberFormat="1" applyFont="1" applyBorder="1" applyAlignment="1">
      <alignment horizontal="center" vertical="center"/>
    </xf>
    <xf numFmtId="165" fontId="20" fillId="0" borderId="6" xfId="2" applyNumberFormat="1" applyFont="1" applyBorder="1" applyAlignment="1">
      <alignment horizontal="center" vertical="center"/>
    </xf>
    <xf numFmtId="165" fontId="20" fillId="0" borderId="7" xfId="2" applyNumberFormat="1" applyFont="1" applyBorder="1" applyAlignment="1">
      <alignment horizontal="center" vertical="center"/>
    </xf>
    <xf numFmtId="165" fontId="20" fillId="0" borderId="8" xfId="2" applyNumberFormat="1" applyFont="1" applyBorder="1" applyAlignment="1">
      <alignment horizontal="center" vertical="center"/>
    </xf>
  </cellXfs>
  <cellStyles count="4">
    <cellStyle name="Normal" xfId="0" builtinId="0"/>
    <cellStyle name="Normal 2" xfId="3" xr:uid="{139D4635-7B9C-4A4D-8786-49758EC59D02}"/>
    <cellStyle name="Porcentagem" xfId="1" builtinId="5"/>
    <cellStyle name="Vírgula" xfId="2" builtinId="3"/>
  </cellStyles>
  <dxfs count="1">
    <dxf>
      <fill>
        <patternFill>
          <bgColor rgb="FFD8D8D8"/>
        </patternFill>
      </fill>
    </dxf>
  </dxfs>
  <tableStyles count="0" defaultTableStyle="TableStyleMedium2" defaultPivotStyle="PivotStyleLight16"/>
  <colors>
    <mruColors>
      <color rgb="FF000C4C"/>
      <color rgb="FFDAF2D0"/>
      <color rgb="FFFFEDA3"/>
      <color rgb="FFB7D3E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disclaimers!A1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#simula&#231;&#227;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136071</xdr:rowOff>
    </xdr:from>
    <xdr:to>
      <xdr:col>6</xdr:col>
      <xdr:colOff>120951</xdr:colOff>
      <xdr:row>24</xdr:row>
      <xdr:rowOff>0</xdr:rowOff>
    </xdr:to>
    <xdr:sp macro="" textlink="">
      <xdr:nvSpPr>
        <xdr:cNvPr id="2" name="Forma Livre: Forma 1">
          <a:extLst>
            <a:ext uri="{FF2B5EF4-FFF2-40B4-BE49-F238E27FC236}">
              <a16:creationId xmlns:a16="http://schemas.microsoft.com/office/drawing/2014/main" id="{3C12760A-EA13-4563-9EC9-C0D7B0D6FA53}"/>
            </a:ext>
          </a:extLst>
        </xdr:cNvPr>
        <xdr:cNvSpPr/>
      </xdr:nvSpPr>
      <xdr:spPr>
        <a:xfrm flipV="1">
          <a:off x="0" y="3239634"/>
          <a:ext cx="3788076" cy="1141866"/>
        </a:xfrm>
        <a:custGeom>
          <a:avLst/>
          <a:gdLst>
            <a:gd name="connsiteX0" fmla="*/ 0 w 5993410"/>
            <a:gd name="connsiteY0" fmla="*/ 2490367 h 2490367"/>
            <a:gd name="connsiteX1" fmla="*/ 5993411 w 5993410"/>
            <a:gd name="connsiteY1" fmla="*/ 7824 h 2490367"/>
            <a:gd name="connsiteX2" fmla="*/ 275 w 5993410"/>
            <a:gd name="connsiteY2" fmla="*/ 0 h 2490367"/>
            <a:gd name="connsiteX3" fmla="*/ 0 w 5993410"/>
            <a:gd name="connsiteY3" fmla="*/ 2490367 h 24903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993410" h="2490367">
              <a:moveTo>
                <a:pt x="0" y="2490367"/>
              </a:moveTo>
              <a:lnTo>
                <a:pt x="5993411" y="7824"/>
              </a:lnTo>
              <a:lnTo>
                <a:pt x="275" y="0"/>
              </a:lnTo>
              <a:lnTo>
                <a:pt x="0" y="2490367"/>
              </a:lnTo>
              <a:close/>
            </a:path>
          </a:pathLst>
        </a:custGeom>
        <a:solidFill>
          <a:srgbClr val="000C4C"/>
        </a:solidFill>
        <a:ln w="5507" cap="flat">
          <a:noFill/>
          <a:prstDash val="solid"/>
          <a:miter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0</xdr:col>
      <xdr:colOff>331636</xdr:colOff>
      <xdr:row>21</xdr:row>
      <xdr:rowOff>10735</xdr:rowOff>
    </xdr:from>
    <xdr:to>
      <xdr:col>2</xdr:col>
      <xdr:colOff>50245</xdr:colOff>
      <xdr:row>22</xdr:row>
      <xdr:rowOff>166308</xdr:rowOff>
    </xdr:to>
    <xdr:pic>
      <xdr:nvPicPr>
        <xdr:cNvPr id="3" name="Imagem 2" descr="Desenho de um círculo&#10;&#10;Descrição gerada automaticamente com confiança média">
          <a:extLst>
            <a:ext uri="{FF2B5EF4-FFF2-40B4-BE49-F238E27FC236}">
              <a16:creationId xmlns:a16="http://schemas.microsoft.com/office/drawing/2014/main" id="{616AFBAD-DA85-4569-A101-C8138647A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636" y="3820735"/>
          <a:ext cx="943252" cy="337003"/>
        </a:xfrm>
        <a:prstGeom prst="rect">
          <a:avLst/>
        </a:prstGeom>
      </xdr:spPr>
    </xdr:pic>
    <xdr:clientData/>
  </xdr:twoCellAnchor>
  <xdr:twoCellAnchor>
    <xdr:from>
      <xdr:col>0</xdr:col>
      <xdr:colOff>60477</xdr:colOff>
      <xdr:row>0</xdr:row>
      <xdr:rowOff>15118</xdr:rowOff>
    </xdr:from>
    <xdr:to>
      <xdr:col>10</xdr:col>
      <xdr:colOff>264585</xdr:colOff>
      <xdr:row>4</xdr:row>
      <xdr:rowOff>30237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A7DCC3D4-8ED9-4C85-8913-795FD652477E}"/>
            </a:ext>
          </a:extLst>
        </xdr:cNvPr>
        <xdr:cNvSpPr txBox="1"/>
      </xdr:nvSpPr>
      <xdr:spPr>
        <a:xfrm>
          <a:off x="60477" y="15118"/>
          <a:ext cx="6327322" cy="740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2000" b="0" i="0">
              <a:solidFill>
                <a:srgbClr val="000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simulador</a:t>
          </a:r>
          <a:r>
            <a:rPr lang="pt-BR" sz="2000" b="0" i="0" baseline="0">
              <a:solidFill>
                <a:srgbClr val="000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 para c</a:t>
          </a:r>
          <a:r>
            <a:rPr lang="pt-BR" sz="2000" b="0" i="0">
              <a:solidFill>
                <a:srgbClr val="000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álculo da extensão de concessão de usinas hidrelétricas participantes do MRE</a:t>
          </a:r>
        </a:p>
      </xdr:txBody>
    </xdr:sp>
    <xdr:clientData/>
  </xdr:twoCellAnchor>
  <xdr:twoCellAnchor>
    <xdr:from>
      <xdr:col>1</xdr:col>
      <xdr:colOff>508000</xdr:colOff>
      <xdr:row>4</xdr:row>
      <xdr:rowOff>69930</xdr:rowOff>
    </xdr:from>
    <xdr:to>
      <xdr:col>10</xdr:col>
      <xdr:colOff>63500</xdr:colOff>
      <xdr:row>4</xdr:row>
      <xdr:rowOff>69930</xdr:rowOff>
    </xdr:to>
    <xdr:cxnSp macro="">
      <xdr:nvCxnSpPr>
        <xdr:cNvPr id="10" name="Conector reto 9">
          <a:extLst>
            <a:ext uri="{FF2B5EF4-FFF2-40B4-BE49-F238E27FC236}">
              <a16:creationId xmlns:a16="http://schemas.microsoft.com/office/drawing/2014/main" id="{08644781-0F6B-58D6-6794-6E81BEB38641}"/>
            </a:ext>
          </a:extLst>
        </xdr:cNvPr>
        <xdr:cNvCxnSpPr/>
      </xdr:nvCxnSpPr>
      <xdr:spPr>
        <a:xfrm>
          <a:off x="1119188" y="800180"/>
          <a:ext cx="5056187" cy="0"/>
        </a:xfrm>
        <a:prstGeom prst="line">
          <a:avLst/>
        </a:prstGeom>
        <a:ln w="9525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475333</xdr:colOff>
      <xdr:row>9</xdr:row>
      <xdr:rowOff>31331</xdr:rowOff>
    </xdr:from>
    <xdr:to>
      <xdr:col>4</xdr:col>
      <xdr:colOff>401903</xdr:colOff>
      <xdr:row>15</xdr:row>
      <xdr:rowOff>88342</xdr:rowOff>
    </xdr:to>
    <xdr:grpSp>
      <xdr:nvGrpSpPr>
        <xdr:cNvPr id="31" name="Agrupar 3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7C4393-DF55-BCDE-3E2D-83312803C8BE}"/>
            </a:ext>
          </a:extLst>
        </xdr:cNvPr>
        <xdr:cNvGrpSpPr/>
      </xdr:nvGrpSpPr>
      <xdr:grpSpPr>
        <a:xfrm>
          <a:off x="1703000" y="1287573"/>
          <a:ext cx="1154236" cy="1136511"/>
          <a:chOff x="1572990" y="1546261"/>
          <a:chExt cx="1151213" cy="1145582"/>
        </a:xfrm>
      </xdr:grpSpPr>
      <xdr:pic>
        <xdr:nvPicPr>
          <xdr:cNvPr id="19" name="Imagem 18">
            <a:extLst>
              <a:ext uri="{FF2B5EF4-FFF2-40B4-BE49-F238E27FC236}">
                <a16:creationId xmlns:a16="http://schemas.microsoft.com/office/drawing/2014/main" id="{934DEC9A-66E1-43BD-AC19-C8724E95C3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78213" y="1546261"/>
            <a:ext cx="956185" cy="933263"/>
          </a:xfrm>
          <a:prstGeom prst="rect">
            <a:avLst/>
          </a:prstGeom>
        </xdr:spPr>
      </xdr:pic>
      <xdr:sp macro="" textlink="">
        <xdr:nvSpPr>
          <xdr:cNvPr id="20" name="CaixaDeTexto 19">
            <a:extLst>
              <a:ext uri="{FF2B5EF4-FFF2-40B4-BE49-F238E27FC236}">
                <a16:creationId xmlns:a16="http://schemas.microsoft.com/office/drawing/2014/main" id="{2E03F2BF-B93C-46B0-AD7C-A4615366D5BC}"/>
              </a:ext>
            </a:extLst>
          </xdr:cNvPr>
          <xdr:cNvSpPr txBox="1"/>
        </xdr:nvSpPr>
        <xdr:spPr>
          <a:xfrm>
            <a:off x="1572990" y="2380347"/>
            <a:ext cx="115121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pt-BR" sz="1400"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rPr>
              <a:t>DISCLAIMERS</a:t>
            </a:r>
          </a:p>
        </xdr:txBody>
      </xdr:sp>
    </xdr:grpSp>
    <xdr:clientData/>
  </xdr:twoCellAnchor>
  <xdr:twoCellAnchor>
    <xdr:from>
      <xdr:col>5</xdr:col>
      <xdr:colOff>468974</xdr:colOff>
      <xdr:row>9</xdr:row>
      <xdr:rowOff>145690</xdr:rowOff>
    </xdr:from>
    <xdr:to>
      <xdr:col>7</xdr:col>
      <xdr:colOff>318215</xdr:colOff>
      <xdr:row>15</xdr:row>
      <xdr:rowOff>88342</xdr:rowOff>
    </xdr:to>
    <xdr:grpSp>
      <xdr:nvGrpSpPr>
        <xdr:cNvPr id="30" name="Agrupar 2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C6420C-CE95-7850-F339-4D5749D67EFE}"/>
            </a:ext>
          </a:extLst>
        </xdr:cNvPr>
        <xdr:cNvGrpSpPr/>
      </xdr:nvGrpSpPr>
      <xdr:grpSpPr>
        <a:xfrm>
          <a:off x="3534966" y="1401932"/>
          <a:ext cx="1076907" cy="1022152"/>
          <a:chOff x="3403595" y="1659485"/>
          <a:chExt cx="1073884" cy="1032358"/>
        </a:xfrm>
      </xdr:grpSpPr>
      <xdr:pic>
        <xdr:nvPicPr>
          <xdr:cNvPr id="18" name="Imagem 17">
            <a:extLst>
              <a:ext uri="{FF2B5EF4-FFF2-40B4-BE49-F238E27FC236}">
                <a16:creationId xmlns:a16="http://schemas.microsoft.com/office/drawing/2014/main" id="{5DF71407-EECA-4054-8459-04A08C9ED2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98333" y="1659485"/>
            <a:ext cx="702314" cy="706646"/>
          </a:xfrm>
          <a:prstGeom prst="rect">
            <a:avLst/>
          </a:prstGeom>
        </xdr:spPr>
      </xdr:pic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3A7A33CA-3B21-43B7-B0E5-F2382E49A289}"/>
              </a:ext>
            </a:extLst>
          </xdr:cNvPr>
          <xdr:cNvSpPr txBox="1"/>
        </xdr:nvSpPr>
        <xdr:spPr>
          <a:xfrm>
            <a:off x="3403595" y="2380347"/>
            <a:ext cx="1073884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400"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rPr>
              <a:t>SIMULADOR</a:t>
            </a:r>
          </a:p>
        </xdr:txBody>
      </xdr:sp>
    </xdr:grpSp>
    <xdr:clientData/>
  </xdr:twoCellAnchor>
  <xdr:twoCellAnchor>
    <xdr:from>
      <xdr:col>0</xdr:col>
      <xdr:colOff>119065</xdr:colOff>
      <xdr:row>3</xdr:row>
      <xdr:rowOff>151269</xdr:rowOff>
    </xdr:from>
    <xdr:to>
      <xdr:col>1</xdr:col>
      <xdr:colOff>444126</xdr:colOff>
      <xdr:row>4</xdr:row>
      <xdr:rowOff>142875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6965AB33-6C5B-43BD-BC0D-A503F5EA8365}"/>
            </a:ext>
          </a:extLst>
        </xdr:cNvPr>
        <xdr:cNvSpPr txBox="1"/>
      </xdr:nvSpPr>
      <xdr:spPr>
        <a:xfrm>
          <a:off x="119065" y="706894"/>
          <a:ext cx="933603" cy="176814"/>
        </a:xfrm>
        <a:prstGeom prst="rect">
          <a:avLst/>
        </a:prstGeom>
        <a:solidFill>
          <a:srgbClr val="000C4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 b="1" i="0">
              <a:solidFill>
                <a:schemeClr val="bg1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868187</xdr:colOff>
      <xdr:row>1</xdr:row>
      <xdr:rowOff>86080</xdr:rowOff>
    </xdr:from>
    <xdr:to>
      <xdr:col>2</xdr:col>
      <xdr:colOff>2468</xdr:colOff>
      <xdr:row>2</xdr:row>
      <xdr:rowOff>86080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0A8F07F-3217-0BFC-813E-BF6B8A92B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4965" y="375358"/>
          <a:ext cx="182031" cy="183444"/>
        </a:xfrm>
        <a:prstGeom prst="rect">
          <a:avLst/>
        </a:prstGeom>
      </xdr:spPr>
    </xdr:pic>
    <xdr:clientData/>
  </xdr:twoCellAnchor>
  <xdr:twoCellAnchor editAs="oneCell">
    <xdr:from>
      <xdr:col>1</xdr:col>
      <xdr:colOff>868187</xdr:colOff>
      <xdr:row>5</xdr:row>
      <xdr:rowOff>84668</xdr:rowOff>
    </xdr:from>
    <xdr:to>
      <xdr:col>2</xdr:col>
      <xdr:colOff>2468</xdr:colOff>
      <xdr:row>5</xdr:row>
      <xdr:rowOff>256117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4654019F-C005-4CBC-B3C9-CE511EC7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20" y="1206501"/>
          <a:ext cx="182031" cy="171449"/>
        </a:xfrm>
        <a:prstGeom prst="rect">
          <a:avLst/>
        </a:prstGeom>
      </xdr:spPr>
    </xdr:pic>
    <xdr:clientData/>
  </xdr:twoCellAnchor>
  <xdr:twoCellAnchor editAs="oneCell">
    <xdr:from>
      <xdr:col>1</xdr:col>
      <xdr:colOff>865012</xdr:colOff>
      <xdr:row>9</xdr:row>
      <xdr:rowOff>118180</xdr:rowOff>
    </xdr:from>
    <xdr:to>
      <xdr:col>2</xdr:col>
      <xdr:colOff>2469</xdr:colOff>
      <xdr:row>9</xdr:row>
      <xdr:rowOff>308679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E81EB1E3-6F81-4FB6-B0AD-0BBC69AFB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845" y="2552347"/>
          <a:ext cx="166157" cy="190499"/>
        </a:xfrm>
        <a:prstGeom prst="rect">
          <a:avLst/>
        </a:prstGeom>
      </xdr:spPr>
    </xdr:pic>
    <xdr:clientData/>
  </xdr:twoCellAnchor>
  <xdr:twoCellAnchor>
    <xdr:from>
      <xdr:col>0</xdr:col>
      <xdr:colOff>204612</xdr:colOff>
      <xdr:row>0</xdr:row>
      <xdr:rowOff>134055</xdr:rowOff>
    </xdr:from>
    <xdr:to>
      <xdr:col>4</xdr:col>
      <xdr:colOff>373945</xdr:colOff>
      <xdr:row>13</xdr:row>
      <xdr:rowOff>91723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5807B3F8-9BED-7EB0-08B5-9F5EF6DFB4E6}"/>
            </a:ext>
          </a:extLst>
        </xdr:cNvPr>
        <xdr:cNvSpPr/>
      </xdr:nvSpPr>
      <xdr:spPr>
        <a:xfrm>
          <a:off x="204612" y="134055"/>
          <a:ext cx="6695722" cy="3788835"/>
        </a:xfrm>
        <a:prstGeom prst="rect">
          <a:avLst/>
        </a:prstGeom>
        <a:noFill/>
        <a:ln w="57150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41269</xdr:colOff>
      <xdr:row>11</xdr:row>
      <xdr:rowOff>182221</xdr:rowOff>
    </xdr:from>
    <xdr:to>
      <xdr:col>2</xdr:col>
      <xdr:colOff>40388</xdr:colOff>
      <xdr:row>14</xdr:row>
      <xdr:rowOff>114</xdr:rowOff>
    </xdr:to>
    <xdr:sp macro="" textlink="">
      <xdr:nvSpPr>
        <xdr:cNvPr id="19" name="Retângulo 18">
          <a:extLst>
            <a:ext uri="{FF2B5EF4-FFF2-40B4-BE49-F238E27FC236}">
              <a16:creationId xmlns:a16="http://schemas.microsoft.com/office/drawing/2014/main" id="{2FAE9246-59DC-49FA-F1A2-E0D9822CBFA1}"/>
            </a:ext>
          </a:extLst>
        </xdr:cNvPr>
        <xdr:cNvSpPr/>
      </xdr:nvSpPr>
      <xdr:spPr>
        <a:xfrm>
          <a:off x="215894" y="2330109"/>
          <a:ext cx="3745619" cy="414000"/>
        </a:xfrm>
        <a:prstGeom prst="rect">
          <a:avLst/>
        </a:prstGeom>
        <a:solidFill>
          <a:srgbClr val="FFEDA3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0">
              <a:solidFill>
                <a:sysClr val="windowText" lastClr="000000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  Dados fixos de entrada, portanto, não devem ser alterados</a:t>
          </a:r>
        </a:p>
      </xdr:txBody>
    </xdr:sp>
    <xdr:clientData/>
  </xdr:twoCellAnchor>
  <xdr:twoCellAnchor editAs="absolute">
    <xdr:from>
      <xdr:col>1</xdr:col>
      <xdr:colOff>41269</xdr:colOff>
      <xdr:row>14</xdr:row>
      <xdr:rowOff>75243</xdr:rowOff>
    </xdr:from>
    <xdr:to>
      <xdr:col>2</xdr:col>
      <xdr:colOff>40388</xdr:colOff>
      <xdr:row>16</xdr:row>
      <xdr:rowOff>92368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97BABFAC-0C5A-40E7-807C-E9F7267F6984}"/>
            </a:ext>
          </a:extLst>
        </xdr:cNvPr>
        <xdr:cNvSpPr/>
      </xdr:nvSpPr>
      <xdr:spPr>
        <a:xfrm>
          <a:off x="215894" y="2821618"/>
          <a:ext cx="3745619" cy="414000"/>
        </a:xfrm>
        <a:prstGeom prst="rect">
          <a:avLst/>
        </a:prstGeom>
        <a:solidFill>
          <a:srgbClr val="B7D3EF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>
              <a:solidFill>
                <a:sysClr val="windowText" lastClr="000000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  Dados individuais dos agentes. Precisam ser preenchidos</a:t>
          </a:r>
        </a:p>
      </xdr:txBody>
    </xdr:sp>
    <xdr:clientData/>
  </xdr:twoCellAnchor>
  <xdr:twoCellAnchor editAs="absolute">
    <xdr:from>
      <xdr:col>1</xdr:col>
      <xdr:colOff>41269</xdr:colOff>
      <xdr:row>16</xdr:row>
      <xdr:rowOff>169877</xdr:rowOff>
    </xdr:from>
    <xdr:to>
      <xdr:col>2</xdr:col>
      <xdr:colOff>40388</xdr:colOff>
      <xdr:row>18</xdr:row>
      <xdr:rowOff>183827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D98DF162-3A8D-4DB5-937A-3288D1A9BF51}"/>
            </a:ext>
          </a:extLst>
        </xdr:cNvPr>
        <xdr:cNvSpPr/>
      </xdr:nvSpPr>
      <xdr:spPr>
        <a:xfrm>
          <a:off x="215894" y="3313127"/>
          <a:ext cx="3745619" cy="414000"/>
        </a:xfrm>
        <a:prstGeom prst="rect">
          <a:avLst/>
        </a:prstGeom>
        <a:solidFill>
          <a:srgbClr val="DAF2D0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>
              <a:solidFill>
                <a:sysClr val="windowText" lastClr="000000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  Dado calculado automaticamente pelo sistema</a:t>
          </a:r>
        </a:p>
      </xdr:txBody>
    </xdr:sp>
    <xdr:clientData/>
  </xdr:twoCellAnchor>
  <xdr:twoCellAnchor>
    <xdr:from>
      <xdr:col>1</xdr:col>
      <xdr:colOff>3413126</xdr:colOff>
      <xdr:row>4</xdr:row>
      <xdr:rowOff>174626</xdr:rowOff>
    </xdr:from>
    <xdr:to>
      <xdr:col>2</xdr:col>
      <xdr:colOff>1214441</xdr:colOff>
      <xdr:row>12</xdr:row>
      <xdr:rowOff>87313</xdr:rowOff>
    </xdr:to>
    <xdr:cxnSp macro="">
      <xdr:nvCxnSpPr>
        <xdr:cNvPr id="3" name="Conector: Curvo 2">
          <a:extLst>
            <a:ext uri="{FF2B5EF4-FFF2-40B4-BE49-F238E27FC236}">
              <a16:creationId xmlns:a16="http://schemas.microsoft.com/office/drawing/2014/main" id="{9C4BFBBE-9587-6A2A-2EC9-23BE0A4137C8}"/>
            </a:ext>
          </a:extLst>
        </xdr:cNvPr>
        <xdr:cNvCxnSpPr/>
      </xdr:nvCxnSpPr>
      <xdr:spPr>
        <a:xfrm flipV="1">
          <a:off x="3587751" y="936626"/>
          <a:ext cx="1547815" cy="1500187"/>
        </a:xfrm>
        <a:prstGeom prst="curvedConnector3">
          <a:avLst>
            <a:gd name="adj1" fmla="val 50000"/>
          </a:avLst>
        </a:prstGeom>
        <a:ln w="38100">
          <a:solidFill>
            <a:srgbClr val="FFEDA3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3562000</xdr:colOff>
      <xdr:row>11</xdr:row>
      <xdr:rowOff>127000</xdr:rowOff>
    </xdr:from>
    <xdr:to>
      <xdr:col>2</xdr:col>
      <xdr:colOff>1095375</xdr:colOff>
      <xdr:row>15</xdr:row>
      <xdr:rowOff>85372</xdr:rowOff>
    </xdr:to>
    <xdr:cxnSp macro="">
      <xdr:nvCxnSpPr>
        <xdr:cNvPr id="22" name="Conector: Curvo 21">
          <a:extLst>
            <a:ext uri="{FF2B5EF4-FFF2-40B4-BE49-F238E27FC236}">
              <a16:creationId xmlns:a16="http://schemas.microsoft.com/office/drawing/2014/main" id="{8BAE13A4-E9FD-4C8F-B76F-534FADFAFA1C}"/>
            </a:ext>
          </a:extLst>
        </xdr:cNvPr>
        <xdr:cNvCxnSpPr/>
      </xdr:nvCxnSpPr>
      <xdr:spPr>
        <a:xfrm flipV="1">
          <a:off x="3871563" y="2278063"/>
          <a:ext cx="1279875" cy="752122"/>
        </a:xfrm>
        <a:prstGeom prst="curvedConnector3">
          <a:avLst>
            <a:gd name="adj1" fmla="val 50000"/>
          </a:avLst>
        </a:prstGeom>
        <a:ln w="38100">
          <a:solidFill>
            <a:srgbClr val="B7D3EF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3581226</xdr:colOff>
      <xdr:row>17</xdr:row>
      <xdr:rowOff>119062</xdr:rowOff>
    </xdr:from>
    <xdr:to>
      <xdr:col>2</xdr:col>
      <xdr:colOff>1135062</xdr:colOff>
      <xdr:row>17</xdr:row>
      <xdr:rowOff>128411</xdr:rowOff>
    </xdr:to>
    <xdr:cxnSp macro="">
      <xdr:nvCxnSpPr>
        <xdr:cNvPr id="24" name="Conector: Curvo 23">
          <a:extLst>
            <a:ext uri="{FF2B5EF4-FFF2-40B4-BE49-F238E27FC236}">
              <a16:creationId xmlns:a16="http://schemas.microsoft.com/office/drawing/2014/main" id="{FBE66D47-B508-48E0-8305-A4D5310B3DBF}"/>
            </a:ext>
          </a:extLst>
        </xdr:cNvPr>
        <xdr:cNvCxnSpPr/>
      </xdr:nvCxnSpPr>
      <xdr:spPr>
        <a:xfrm flipV="1">
          <a:off x="3890789" y="3460750"/>
          <a:ext cx="1300336" cy="9349"/>
        </a:xfrm>
        <a:prstGeom prst="curvedConnector3">
          <a:avLst>
            <a:gd name="adj1" fmla="val 50000"/>
          </a:avLst>
        </a:prstGeom>
        <a:ln w="38100">
          <a:solidFill>
            <a:srgbClr val="DAF2D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711201</xdr:colOff>
      <xdr:row>15</xdr:row>
      <xdr:rowOff>101600</xdr:rowOff>
    </xdr:from>
    <xdr:to>
      <xdr:col>4</xdr:col>
      <xdr:colOff>2382</xdr:colOff>
      <xdr:row>21</xdr:row>
      <xdr:rowOff>7139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0CE63E-A18A-E6DB-21F7-B6595F116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0376" y="3863975"/>
          <a:ext cx="3517900" cy="991389"/>
        </a:xfrm>
        <a:prstGeom prst="rect">
          <a:avLst/>
        </a:prstGeom>
      </xdr:spPr>
    </xdr:pic>
    <xdr:clientData/>
  </xdr:twoCellAnchor>
  <xdr:twoCellAnchor editAs="oneCell">
    <xdr:from>
      <xdr:col>5</xdr:col>
      <xdr:colOff>292100</xdr:colOff>
      <xdr:row>15</xdr:row>
      <xdr:rowOff>57149</xdr:rowOff>
    </xdr:from>
    <xdr:to>
      <xdr:col>8</xdr:col>
      <xdr:colOff>1079306</xdr:colOff>
      <xdr:row>21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BF9C9D8-DFCE-3F40-094A-7313E811A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3225" y="3819524"/>
          <a:ext cx="3474843" cy="1152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80F57-4F80-4CDB-A459-40E239ACB340}">
  <dimension ref="A1:K30"/>
  <sheetViews>
    <sheetView showGridLines="0" showRowColHeaders="0" tabSelected="1" zoomScale="90" zoomScaleNormal="90" workbookViewId="0">
      <selection activeCell="H21" sqref="H21"/>
    </sheetView>
  </sheetViews>
  <sheetFormatPr defaultColWidth="0" defaultRowHeight="14.5" zeroHeight="1" x14ac:dyDescent="0.35"/>
  <cols>
    <col min="1" max="10" width="8.7265625" customWidth="1"/>
    <col min="11" max="11" width="2.453125" customWidth="1"/>
    <col min="12" max="12" width="8.7265625" hidden="1" customWidth="1"/>
    <col min="13" max="16384" width="8.7265625" hidden="1"/>
  </cols>
  <sheetData>
    <row r="1" customFormat="1" x14ac:dyDescent="0.35"/>
    <row r="2" customFormat="1" x14ac:dyDescent="0.35"/>
    <row r="3" customFormat="1" x14ac:dyDescent="0.35"/>
    <row r="4" customFormat="1" x14ac:dyDescent="0.35"/>
    <row r="5" customFormat="1" x14ac:dyDescent="0.35"/>
    <row r="6" customFormat="1" x14ac:dyDescent="0.35"/>
    <row r="7" customFormat="1" x14ac:dyDescent="0.35"/>
    <row r="8" customFormat="1" hidden="1" x14ac:dyDescent="0.35"/>
    <row r="9" customFormat="1" hidden="1" x14ac:dyDescent="0.35"/>
    <row r="10" customFormat="1" x14ac:dyDescent="0.35"/>
    <row r="11" customFormat="1" x14ac:dyDescent="0.35"/>
    <row r="12" customFormat="1" x14ac:dyDescent="0.35"/>
    <row r="13" customFormat="1" x14ac:dyDescent="0.35"/>
    <row r="14" customFormat="1" x14ac:dyDescent="0.35"/>
    <row r="15" customFormat="1" x14ac:dyDescent="0.35"/>
    <row r="16" customFormat="1" x14ac:dyDescent="0.35"/>
    <row r="17" customFormat="1" hidden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hidden="1" x14ac:dyDescent="0.35"/>
    <row r="26" customFormat="1" hidden="1" x14ac:dyDescent="0.35"/>
    <row r="27" customFormat="1" hidden="1" x14ac:dyDescent="0.35"/>
    <row r="28" customFormat="1" hidden="1" x14ac:dyDescent="0.35"/>
    <row r="29" customFormat="1" hidden="1" x14ac:dyDescent="0.35"/>
    <row r="30" customFormat="1" hidden="1" x14ac:dyDescent="0.35"/>
  </sheetData>
  <sheetProtection algorithmName="SHA-512" hashValue="ltbgaDS2ZA3jhtRFQy1OK0EOvdl4r8YM9sRApyjG4kV/JuQpeaRDywZGX9B5mzC/L0HBW/7maEHFkAERbZdt4w==" saltValue="9Rv8cI1VgTPbh2gwsPGyBg==" spinCount="100000" sheet="1" objects="1" scenario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1951-2400-45B9-BE03-225382B90E54}">
  <dimension ref="A1:E14"/>
  <sheetViews>
    <sheetView showGridLines="0" showRowColHeaders="0" zoomScale="90" zoomScaleNormal="90" workbookViewId="0">
      <selection activeCell="C10" sqref="C10:C12"/>
    </sheetView>
  </sheetViews>
  <sheetFormatPr defaultColWidth="0" defaultRowHeight="14.5" zeroHeight="1" x14ac:dyDescent="0.35"/>
  <cols>
    <col min="1" max="1" width="8.7265625" customWidth="1"/>
    <col min="2" max="2" width="15.1796875" customWidth="1"/>
    <col min="3" max="3" width="60.81640625" style="2" customWidth="1"/>
    <col min="4" max="5" width="8.7265625" customWidth="1"/>
    <col min="6" max="16384" width="8.7265625" hidden="1"/>
  </cols>
  <sheetData>
    <row r="1" spans="2:4" ht="23.15" customHeight="1" x14ac:dyDescent="0.35"/>
    <row r="2" spans="2:4" ht="14.5" customHeight="1" x14ac:dyDescent="0.35">
      <c r="C2" s="40" t="s">
        <v>0</v>
      </c>
      <c r="D2" s="14"/>
    </row>
    <row r="3" spans="2:4" ht="14.5" customHeight="1" x14ac:dyDescent="0.35">
      <c r="B3" s="14"/>
      <c r="C3" s="40"/>
      <c r="D3" s="14"/>
    </row>
    <row r="4" spans="2:4" ht="30" customHeight="1" x14ac:dyDescent="0.35">
      <c r="B4" s="15"/>
      <c r="C4" s="41"/>
      <c r="D4" s="15"/>
    </row>
    <row r="5" spans="2:4" ht="6.65" customHeight="1" x14ac:dyDescent="0.35">
      <c r="C5" s="13"/>
    </row>
    <row r="6" spans="2:4" ht="64.5" customHeight="1" x14ac:dyDescent="0.35">
      <c r="C6" s="42" t="s">
        <v>1</v>
      </c>
    </row>
    <row r="7" spans="2:4" ht="18.649999999999999" customHeight="1" x14ac:dyDescent="0.35">
      <c r="C7" s="42"/>
    </row>
    <row r="8" spans="2:4" ht="4.5" customHeight="1" x14ac:dyDescent="0.35">
      <c r="B8" s="16"/>
      <c r="C8" s="43"/>
      <c r="D8" s="16"/>
    </row>
    <row r="9" spans="2:4" ht="15.5" x14ac:dyDescent="0.35">
      <c r="C9" s="13"/>
    </row>
    <row r="10" spans="2:4" ht="67" customHeight="1" x14ac:dyDescent="0.35">
      <c r="C10" s="42" t="s">
        <v>2</v>
      </c>
    </row>
    <row r="11" spans="2:4" x14ac:dyDescent="0.35">
      <c r="C11" s="42"/>
    </row>
    <row r="12" spans="2:4" x14ac:dyDescent="0.35">
      <c r="B12" s="16"/>
      <c r="C12" s="43"/>
      <c r="D12" s="16"/>
    </row>
    <row r="13" spans="2:4" x14ac:dyDescent="0.35"/>
    <row r="14" spans="2:4" x14ac:dyDescent="0.35"/>
  </sheetData>
  <sheetProtection selectLockedCells="1" selectUnlockedCells="1"/>
  <mergeCells count="3">
    <mergeCell ref="C2:C4"/>
    <mergeCell ref="C6:C8"/>
    <mergeCell ref="C10:C12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1A95-E385-4E7B-AE44-BA657871F7FD}">
  <dimension ref="B3:N20"/>
  <sheetViews>
    <sheetView showGridLines="0" showRowColHeaders="0" zoomScaleNormal="100" workbookViewId="0">
      <selection activeCell="D4" sqref="D4"/>
    </sheetView>
  </sheetViews>
  <sheetFormatPr defaultRowHeight="14.5" x14ac:dyDescent="0.35"/>
  <cols>
    <col min="1" max="1" width="2.453125" customWidth="1"/>
    <col min="2" max="2" width="53.54296875" style="2" customWidth="1"/>
    <col min="3" max="3" width="18.54296875" style="2" customWidth="1"/>
    <col min="4" max="4" width="44.453125" customWidth="1"/>
    <col min="5" max="5" width="15.81640625" customWidth="1"/>
    <col min="6" max="6" width="2.1796875" customWidth="1"/>
    <col min="8" max="8" width="19.81640625" customWidth="1"/>
    <col min="9" max="9" width="20.54296875" customWidth="1"/>
    <col min="11" max="11" width="10.7265625" bestFit="1" customWidth="1"/>
    <col min="12" max="12" width="11.1796875" bestFit="1" customWidth="1"/>
  </cols>
  <sheetData>
    <row r="3" spans="2:14" ht="15.65" customHeight="1" thickBot="1" x14ac:dyDescent="0.4">
      <c r="B3" s="44" t="s">
        <v>3</v>
      </c>
      <c r="C3" s="18"/>
      <c r="D3" s="22" t="s">
        <v>41</v>
      </c>
      <c r="N3" s="1"/>
    </row>
    <row r="4" spans="2:14" ht="15.65" customHeight="1" thickTop="1" thickBot="1" x14ac:dyDescent="0.4">
      <c r="B4" s="44"/>
      <c r="D4" s="23" t="s">
        <v>4</v>
      </c>
      <c r="E4" s="30">
        <v>45809</v>
      </c>
    </row>
    <row r="5" spans="2:14" ht="15.65" customHeight="1" thickTop="1" thickBot="1" x14ac:dyDescent="0.4">
      <c r="B5" s="44"/>
      <c r="C5"/>
      <c r="D5" s="23" t="s">
        <v>5</v>
      </c>
      <c r="E5" s="31">
        <f>DEO_M!A8</f>
        <v>72.95</v>
      </c>
    </row>
    <row r="6" spans="2:14" ht="15.65" customHeight="1" thickTop="1" thickBot="1" x14ac:dyDescent="0.4">
      <c r="C6"/>
      <c r="D6" s="23" t="s">
        <v>6</v>
      </c>
      <c r="E6" s="32">
        <f>DEO_M!B8</f>
        <v>0.1094</v>
      </c>
      <c r="F6" s="24"/>
      <c r="J6" s="1"/>
    </row>
    <row r="7" spans="2:14" ht="15.65" customHeight="1" thickTop="1" x14ac:dyDescent="0.35">
      <c r="B7" s="20" t="s">
        <v>7</v>
      </c>
      <c r="C7"/>
      <c r="E7" s="26"/>
      <c r="F7" s="24"/>
      <c r="J7" s="1"/>
    </row>
    <row r="8" spans="2:14" ht="15.65" customHeight="1" thickBot="1" x14ac:dyDescent="0.4">
      <c r="B8" s="29" t="s">
        <v>8</v>
      </c>
      <c r="D8" s="22" t="s">
        <v>9</v>
      </c>
      <c r="E8" s="26"/>
      <c r="F8" s="24"/>
      <c r="H8" s="26"/>
      <c r="I8" s="26"/>
    </row>
    <row r="9" spans="2:14" ht="15.65" customHeight="1" thickTop="1" thickBot="1" x14ac:dyDescent="0.4">
      <c r="B9" s="29" t="s">
        <v>10</v>
      </c>
      <c r="D9" s="25" t="s">
        <v>11</v>
      </c>
      <c r="E9" s="33">
        <v>1</v>
      </c>
      <c r="H9" s="47" t="s">
        <v>12</v>
      </c>
      <c r="I9" s="47"/>
    </row>
    <row r="10" spans="2:14" ht="15.65" customHeight="1" thickTop="1" thickBot="1" x14ac:dyDescent="0.4">
      <c r="B10" s="29" t="s">
        <v>13</v>
      </c>
      <c r="D10" s="25" t="s">
        <v>14</v>
      </c>
      <c r="E10" s="34">
        <v>0.98380000000000001</v>
      </c>
      <c r="H10" s="46" t="s">
        <v>15</v>
      </c>
      <c r="I10" s="46"/>
    </row>
    <row r="11" spans="2:14" ht="15.65" customHeight="1" thickTop="1" thickBot="1" x14ac:dyDescent="0.4">
      <c r="B11" s="29" t="s">
        <v>16</v>
      </c>
      <c r="C11" s="19"/>
      <c r="D11" s="25" t="s">
        <v>17</v>
      </c>
      <c r="E11" s="34">
        <v>0.97270000000000001</v>
      </c>
      <c r="H11" s="48">
        <f>IF(E12*E6&gt;=E19,365*7,365*MIN(7,(LOG(-E18*E6/E19+1)/LOG(1+E6)*-1)))</f>
        <v>516.69881877718717</v>
      </c>
      <c r="I11" s="49"/>
    </row>
    <row r="12" spans="2:14" ht="15.65" customHeight="1" thickTop="1" thickBot="1" x14ac:dyDescent="0.4">
      <c r="B12" s="21"/>
      <c r="C12" s="19"/>
      <c r="D12" s="28" t="s">
        <v>18</v>
      </c>
      <c r="E12" s="33">
        <v>100000</v>
      </c>
      <c r="H12" s="50"/>
      <c r="I12" s="51"/>
    </row>
    <row r="13" spans="2:14" ht="15.65" customHeight="1" thickTop="1" thickBot="1" x14ac:dyDescent="0.4">
      <c r="D13" s="25" t="s">
        <v>19</v>
      </c>
      <c r="E13" s="35">
        <v>52963</v>
      </c>
      <c r="H13" s="26"/>
      <c r="I13" s="26"/>
    </row>
    <row r="14" spans="2:14" ht="15.65" customHeight="1" thickTop="1" x14ac:dyDescent="0.35">
      <c r="B14" s="21"/>
      <c r="D14" s="26"/>
      <c r="E14" s="26"/>
      <c r="H14" s="26"/>
      <c r="I14" s="26"/>
    </row>
    <row r="15" spans="2:14" ht="15.65" customHeight="1" thickBot="1" x14ac:dyDescent="0.4">
      <c r="D15" s="22" t="s">
        <v>20</v>
      </c>
      <c r="E15" s="26"/>
      <c r="H15" s="26"/>
      <c r="I15" s="26"/>
    </row>
    <row r="16" spans="2:14" ht="15.65" customHeight="1" thickTop="1" thickBot="1" x14ac:dyDescent="0.4">
      <c r="D16" s="27" t="s">
        <v>21</v>
      </c>
      <c r="E16" s="36">
        <f>E9*8760*E10*E11</f>
        <v>8382.8141976000006</v>
      </c>
    </row>
    <row r="17" spans="2:5" ht="15.65" customHeight="1" thickTop="1" thickBot="1" x14ac:dyDescent="0.4">
      <c r="B17" s="45"/>
      <c r="D17" s="27" t="s">
        <v>22</v>
      </c>
      <c r="E17" s="37">
        <f>ROUND(IF(E13="",0,IF(E13=EOMONTH(E13,0),YEARFRAC($E$4,E13+1),YEARFRAC($E$4,E13-DAY(E13)+1)+DAY(E13)/31/12)),6)</f>
        <v>19.586022</v>
      </c>
    </row>
    <row r="18" spans="2:5" ht="15.65" customHeight="1" thickTop="1" thickBot="1" x14ac:dyDescent="0.4">
      <c r="B18" s="45"/>
      <c r="D18" s="27" t="s">
        <v>23</v>
      </c>
      <c r="E18" s="36">
        <f>E12*(1+E6)^E17</f>
        <v>764007.67943822581</v>
      </c>
    </row>
    <row r="19" spans="2:5" ht="15.65" customHeight="1" thickTop="1" thickBot="1" x14ac:dyDescent="0.4">
      <c r="D19" s="27" t="s">
        <v>24</v>
      </c>
      <c r="E19" s="36">
        <f>E5*E16</f>
        <v>611526.29571492004</v>
      </c>
    </row>
    <row r="20" spans="2:5" ht="15" thickTop="1" x14ac:dyDescent="0.35">
      <c r="D20" s="1"/>
    </row>
  </sheetData>
  <sheetProtection algorithmName="SHA-512" hashValue="PTPvI77WBphvUWIPQ8s9dAA4/OFgWqr4ohTv/5ntUXIus8Xdl4Chj6dEPXMSoYVNzeYk0mhU2CdBWGg6EZVMFA==" saltValue="iDEwqyqF3TWs7L8YZ7w2aw==" spinCount="100000" sheet="1" objects="1" scenarios="1"/>
  <mergeCells count="5">
    <mergeCell ref="B3:B5"/>
    <mergeCell ref="B17:B18"/>
    <mergeCell ref="H10:I10"/>
    <mergeCell ref="H9:I9"/>
    <mergeCell ref="H11:I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2D15-BA4E-4E51-95D9-F343F6803CAA}">
  <sheetPr>
    <tabColor rgb="FF00B050"/>
  </sheetPr>
  <dimension ref="A1:J28"/>
  <sheetViews>
    <sheetView showGridLines="0" topLeftCell="A3" zoomScaleNormal="100" workbookViewId="0">
      <selection activeCell="A8" sqref="A8"/>
    </sheetView>
  </sheetViews>
  <sheetFormatPr defaultColWidth="8.7265625" defaultRowHeight="14.5" x14ac:dyDescent="0.35"/>
  <cols>
    <col min="1" max="1" width="14.54296875" style="4" bestFit="1" customWidth="1"/>
    <col min="2" max="2" width="17.54296875" style="4" bestFit="1" customWidth="1"/>
    <col min="3" max="3" width="22.1796875" style="4" bestFit="1" customWidth="1"/>
    <col min="4" max="4" width="21.26953125" style="4" bestFit="1" customWidth="1"/>
    <col min="5" max="5" width="16.453125" style="4" bestFit="1" customWidth="1"/>
    <col min="6" max="6" width="12.1796875" style="4" bestFit="1" customWidth="1"/>
    <col min="7" max="7" width="11" style="4" bestFit="1" customWidth="1"/>
    <col min="8" max="8" width="15.1796875" style="4" bestFit="1" customWidth="1"/>
    <col min="9" max="9" width="18.81640625" style="4" bestFit="1" customWidth="1"/>
    <col min="10" max="10" width="18" style="4" bestFit="1" customWidth="1"/>
    <col min="11" max="16384" width="8.7265625" style="4"/>
  </cols>
  <sheetData>
    <row r="1" spans="1:10" ht="21" x14ac:dyDescent="0.35">
      <c r="A1" s="3" t="s">
        <v>25</v>
      </c>
    </row>
    <row r="2" spans="1:10" ht="18.5" x14ac:dyDescent="0.35">
      <c r="A2" s="5" t="s">
        <v>26</v>
      </c>
    </row>
    <row r="3" spans="1:10" ht="17" x14ac:dyDescent="0.35">
      <c r="A3" s="6" t="s">
        <v>27</v>
      </c>
    </row>
    <row r="4" spans="1:10" ht="9" hidden="1" customHeight="1" x14ac:dyDescent="0.35">
      <c r="A4" s="7"/>
    </row>
    <row r="5" spans="1:10" ht="8.5" hidden="1" customHeight="1" x14ac:dyDescent="0.35">
      <c r="A5" s="8"/>
    </row>
    <row r="6" spans="1:10" ht="6.65" customHeight="1" x14ac:dyDescent="0.35"/>
    <row r="7" spans="1:10" ht="55" customHeight="1" x14ac:dyDescent="0.35">
      <c r="A7" s="9" t="s">
        <v>28</v>
      </c>
      <c r="B7" s="9" t="s">
        <v>29</v>
      </c>
      <c r="C7" s="38" t="s">
        <v>30</v>
      </c>
      <c r="D7" s="38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9" t="s">
        <v>36</v>
      </c>
      <c r="J7" s="9" t="s">
        <v>37</v>
      </c>
    </row>
    <row r="8" spans="1:10" x14ac:dyDescent="0.35">
      <c r="A8" s="39">
        <f>A10</f>
        <v>72.95</v>
      </c>
      <c r="B8" s="17">
        <v>0.1094</v>
      </c>
      <c r="C8" s="17">
        <v>229.85</v>
      </c>
      <c r="D8" s="17">
        <v>95.81</v>
      </c>
      <c r="E8" s="17">
        <v>9.2499999999999999E-2</v>
      </c>
      <c r="F8" s="17">
        <v>4.0000000000000001E-3</v>
      </c>
      <c r="G8" s="17">
        <v>9.0749999999999997E-3</v>
      </c>
      <c r="H8" s="17">
        <v>0.34</v>
      </c>
      <c r="I8" s="17">
        <f>ROUND(C8*$J$14,2)</f>
        <v>231.44</v>
      </c>
      <c r="J8" s="17">
        <f>ROUND(D8*$J$14,2)</f>
        <v>96.47</v>
      </c>
    </row>
    <row r="10" spans="1:10" ht="26" x14ac:dyDescent="0.35">
      <c r="A10" s="12">
        <f>ROUND((I8*((1-E8)-F8-G8)-J8)*(1-H8),2)</f>
        <v>72.95</v>
      </c>
      <c r="B10" s="11" t="s">
        <v>38</v>
      </c>
    </row>
    <row r="12" spans="1:10" x14ac:dyDescent="0.35">
      <c r="H12" s="11" t="s">
        <v>39</v>
      </c>
      <c r="I12" s="11" t="s">
        <v>40</v>
      </c>
    </row>
    <row r="13" spans="1:10" x14ac:dyDescent="0.35">
      <c r="H13" s="4">
        <v>202503</v>
      </c>
      <c r="I13" s="10">
        <v>7245.38</v>
      </c>
    </row>
    <row r="14" spans="1:10" x14ac:dyDescent="0.35">
      <c r="H14" s="4">
        <v>202505</v>
      </c>
      <c r="I14" s="10">
        <v>7295.46</v>
      </c>
      <c r="J14" s="4">
        <f>I14/I13</f>
        <v>1.0069119908134563</v>
      </c>
    </row>
    <row r="28" spans="3:4" x14ac:dyDescent="0.35">
      <c r="C28" s="4">
        <v>229.85</v>
      </c>
      <c r="D28" s="4">
        <v>95.81</v>
      </c>
    </row>
  </sheetData>
  <sheetProtection algorithmName="SHA-512" hashValue="dm0RdFFTD4KoYjvhx532P+bSsYpLluv8OvtrSnSJjFR0XAJ/xu6q1XV1NAYmwn5sAd7m0bXE/kMrVqy5tevvGw==" saltValue="GQhW+8GGB7ON32wQ4CLg+w==" spinCount="100000" sheet="1" selectLockedCells="1" selectUnlockedCells="1"/>
  <autoFilter ref="A7:J8" xr:uid="{7EE3BCB3-A4B9-48E0-8C7E-CEC8BBE9495C}"/>
  <conditionalFormatting sqref="A7:J8">
    <cfRule type="expression" dxfId="0" priority="1" stopIfTrue="1">
      <formula>AND(ISODD(ROW()),ROW()&gt;7)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menu</vt:lpstr>
      <vt:lpstr>disclaimers</vt:lpstr>
      <vt:lpstr>simulação</vt:lpstr>
      <vt:lpstr>DEO_M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Pazzini</dc:creator>
  <cp:keywords/>
  <dc:description/>
  <cp:lastModifiedBy>Livia Araujo</cp:lastModifiedBy>
  <cp:revision/>
  <dcterms:created xsi:type="dcterms:W3CDTF">2025-06-17T17:22:48Z</dcterms:created>
  <dcterms:modified xsi:type="dcterms:W3CDTF">2025-07-17T19:11:47Z</dcterms:modified>
  <cp:category/>
  <cp:contentStatus/>
</cp:coreProperties>
</file>