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EstaPasta_de_trabalho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GCSE\GERCS - CONTAS SETORIAIS\CONTA BANDEIRAS\1. Operação Bandeiras\Publicações\2023\02.fev.23\"/>
    </mc:Choice>
  </mc:AlternateContent>
  <xr:revisionPtr revIDLastSave="0" documentId="13_ncr:1_{3BA695E8-C051-47EA-BF61-67A43FBB0DAD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Instruções de Preenchimento (2" sheetId="4" state="hidden" r:id="rId1"/>
    <sheet name="Capa" sheetId="12" r:id="rId2"/>
    <sheet name="Demonstrativo Consolidado" sheetId="14" r:id="rId3"/>
    <sheet name="Dem.Valores Repassados Março" sheetId="28" r:id="rId4"/>
    <sheet name="Dem.Valores Repassados Abril" sheetId="29" r:id="rId5"/>
    <sheet name="Dem.Valores Repassados Maio" sheetId="30" r:id="rId6"/>
    <sheet name="Dem.Valores Repassados Junho" sheetId="40" r:id="rId7"/>
    <sheet name="Dem.Valores Repassados Julho" sheetId="32" r:id="rId8"/>
    <sheet name="Dem.Valores Repassados Agosto" sheetId="33" r:id="rId9"/>
    <sheet name="Dem.Valores Repassados Setembro" sheetId="35" r:id="rId10"/>
    <sheet name="Dem.Valores Repassados Outubro" sheetId="34" r:id="rId11"/>
    <sheet name="Dem.Valores Repassados Novembro" sheetId="36" r:id="rId12"/>
    <sheet name="Dem.Valores Repassados Dezembro" sheetId="37" r:id="rId13"/>
    <sheet name="Dem.Valores Repassados Janeiro" sheetId="38" r:id="rId14"/>
    <sheet name="Dem.Valores Repassados Fevereir" sheetId="42" r:id="rId15"/>
  </sheets>
  <definedNames>
    <definedName name="_xlnm._FilterDatabase" localSheetId="4" hidden="1">'Dem.Valores Repassados Abril'!$A$11:$G$45</definedName>
    <definedName name="_xlnm._FilterDatabase" localSheetId="8" hidden="1">'Dem.Valores Repassados Agosto'!$A$11:$G$11</definedName>
    <definedName name="_xlnm._FilterDatabase" localSheetId="12" hidden="1">'Dem.Valores Repassados Dezembro'!$A$11:$F$81</definedName>
    <definedName name="_xlnm._FilterDatabase" localSheetId="7" hidden="1">'Dem.Valores Repassados Julho'!$A$11:$G$11</definedName>
    <definedName name="_xlnm._FilterDatabase" localSheetId="6" hidden="1">'Dem.Valores Repassados Junho'!$A$11:$G$11</definedName>
    <definedName name="_xlnm._FilterDatabase" localSheetId="5" hidden="1">'Dem.Valores Repassados Maio'!$A$11:$G$11</definedName>
    <definedName name="_xlnm._FilterDatabase" localSheetId="3" hidden="1">'Dem.Valores Repassados Março'!$A$12:$G$26</definedName>
    <definedName name="_xlnm._FilterDatabase" localSheetId="11" hidden="1">'Dem.Valores Repassados Novembro'!$A$11:$G$11</definedName>
    <definedName name="_xlnm._FilterDatabase" localSheetId="10" hidden="1">'Dem.Valores Repassados Outubro'!$A$11:$G$11</definedName>
    <definedName name="_xlnm._FilterDatabase" localSheetId="9" hidden="1">'Dem.Valores Repassados Setembro'!$A$11:$G$11</definedName>
    <definedName name="_xlnm.Print_Area" localSheetId="4">'Dem.Valores Repassados Abril'!$A$1:$F$46</definedName>
    <definedName name="_xlnm.Print_Area" localSheetId="8">'Dem.Valores Repassados Agosto'!$A$1:$F$33</definedName>
    <definedName name="_xlnm.Print_Area" localSheetId="7">'Dem.Valores Repassados Julho'!$A$1:$F$38</definedName>
    <definedName name="_xlnm.Print_Area" localSheetId="6">'Dem.Valores Repassados Junho'!$A$1:$F$21</definedName>
    <definedName name="_xlnm.Print_Area" localSheetId="5">'Dem.Valores Repassados Maio'!$A$1:$F$34</definedName>
    <definedName name="_xlnm.Print_Area" localSheetId="3">'Dem.Valores Repassados Março'!$A$1:$F$27</definedName>
    <definedName name="_xlnm.Print_Area" localSheetId="11">'Dem.Valores Repassados Novembro'!$A$1:$F$77</definedName>
    <definedName name="_xlnm.Print_Area" localSheetId="10">'Dem.Valores Repassados Outubro'!$A$1:$F$72</definedName>
    <definedName name="_xlnm.Print_Area" localSheetId="9">'Dem.Valores Repassados Setembro'!$A$1:$F$80</definedName>
    <definedName name="_xlnm.Print_Area" localSheetId="2">'Demonstrativo Consolidado'!$A$1:$W$35</definedName>
    <definedName name="_xlnm.Print_Titles" localSheetId="4">'Dem.Valores Repassados Abril'!$11:$11</definedName>
    <definedName name="_xlnm.Print_Titles" localSheetId="8">'Dem.Valores Repassados Agosto'!$11:$11</definedName>
    <definedName name="_xlnm.Print_Titles" localSheetId="7">'Dem.Valores Repassados Julho'!$11:$11</definedName>
    <definedName name="_xlnm.Print_Titles" localSheetId="6">'Dem.Valores Repassados Junho'!$11:$11</definedName>
    <definedName name="_xlnm.Print_Titles" localSheetId="5">'Dem.Valores Repassados Maio'!$11:$11</definedName>
    <definedName name="_xlnm.Print_Titles" localSheetId="3">'Dem.Valores Repassados Março'!$12:$12</definedName>
    <definedName name="_xlnm.Print_Titles" localSheetId="11">'Dem.Valores Repassados Novembro'!$11:$11</definedName>
    <definedName name="_xlnm.Print_Titles" localSheetId="10">'Dem.Valores Repassados Outubro'!$11:$11</definedName>
    <definedName name="_xlnm.Print_Titles" localSheetId="9">'Dem.Valores Repassados Setembro'!$11:$11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2" l="1"/>
  <c r="F81" i="42"/>
  <c r="E81" i="42"/>
  <c r="D81" i="42"/>
  <c r="C81" i="42"/>
  <c r="E9" i="42"/>
  <c r="D8" i="42"/>
  <c r="E8" i="42" s="1"/>
  <c r="E7" i="42"/>
  <c r="E6" i="42"/>
  <c r="Q14" i="14"/>
  <c r="Q12" i="14"/>
  <c r="R21" i="14"/>
  <c r="R20" i="14"/>
  <c r="Q20" i="14"/>
  <c r="Q21" i="14"/>
  <c r="F81" i="38"/>
  <c r="E81" i="38"/>
  <c r="D81" i="38"/>
  <c r="C81" i="38"/>
  <c r="P20" i="14"/>
  <c r="R19" i="14"/>
  <c r="Q19" i="14"/>
  <c r="P19" i="14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F9" i="36"/>
  <c r="F8" i="36"/>
  <c r="R18" i="14"/>
  <c r="Q18" i="14"/>
  <c r="P18" i="14"/>
  <c r="P17" i="14"/>
  <c r="R17" i="14"/>
  <c r="Q17" i="14"/>
  <c r="F8" i="35"/>
  <c r="E8" i="35"/>
  <c r="G4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7" i="35"/>
  <c r="G66" i="35"/>
  <c r="G65" i="35"/>
  <c r="G64" i="35"/>
  <c r="G63" i="35"/>
  <c r="G62" i="35"/>
  <c r="G61" i="35"/>
  <c r="G60" i="35"/>
  <c r="G59" i="35"/>
  <c r="G58" i="35"/>
  <c r="G57" i="35"/>
  <c r="G56" i="35"/>
  <c r="G55" i="35"/>
  <c r="G54" i="35"/>
  <c r="G53" i="35"/>
  <c r="G52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R16" i="14" l="1"/>
  <c r="Q16" i="14"/>
  <c r="P16" i="14"/>
  <c r="Q15" i="14"/>
  <c r="R15" i="14"/>
  <c r="P15" i="14"/>
  <c r="G81" i="33"/>
  <c r="F81" i="33"/>
  <c r="E81" i="33"/>
  <c r="D81" i="33"/>
  <c r="R14" i="14"/>
  <c r="P14" i="14"/>
  <c r="R12" i="14" l="1"/>
  <c r="R13" i="14"/>
  <c r="Q13" i="14"/>
  <c r="P13" i="14"/>
  <c r="F22" i="40"/>
  <c r="E22" i="40"/>
  <c r="D22" i="40"/>
  <c r="G21" i="40"/>
  <c r="G20" i="40"/>
  <c r="G19" i="40"/>
  <c r="G18" i="40"/>
  <c r="G17" i="40"/>
  <c r="G16" i="40"/>
  <c r="G15" i="40"/>
  <c r="G14" i="40"/>
  <c r="G13" i="40"/>
  <c r="G12" i="40"/>
  <c r="E8" i="40"/>
  <c r="E4" i="40"/>
  <c r="F8" i="40" l="1"/>
  <c r="G22" i="40"/>
  <c r="E9" i="40" s="1"/>
  <c r="F9" i="40" s="1"/>
  <c r="G7" i="30" l="1"/>
  <c r="G4" i="30"/>
  <c r="E7" i="30"/>
  <c r="F56" i="28"/>
  <c r="E56" i="28"/>
  <c r="G55" i="28"/>
  <c r="E5" i="38" l="1"/>
  <c r="G81" i="36" l="1"/>
  <c r="E81" i="34"/>
  <c r="E4" i="34" s="1"/>
  <c r="F81" i="34"/>
  <c r="D81" i="34"/>
  <c r="G81" i="34" l="1"/>
  <c r="F8" i="33"/>
  <c r="F9" i="33"/>
  <c r="E8" i="32" l="1"/>
  <c r="E9" i="32" s="1"/>
  <c r="F8" i="32" l="1"/>
  <c r="F9" i="32"/>
  <c r="D35" i="30" l="1"/>
  <c r="E35" i="30"/>
  <c r="F35" i="30"/>
  <c r="G13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12" i="30"/>
  <c r="G35" i="30" l="1"/>
  <c r="P12" i="14"/>
  <c r="G9" i="30" l="1"/>
  <c r="G9" i="40"/>
  <c r="P11" i="14"/>
  <c r="G15" i="28" l="1"/>
  <c r="G16" i="28"/>
  <c r="G24" i="28"/>
  <c r="G32" i="28"/>
  <c r="G39" i="28"/>
  <c r="G40" i="28"/>
  <c r="G47" i="28"/>
  <c r="G48" i="28"/>
  <c r="G13" i="28"/>
  <c r="G50" i="28"/>
  <c r="G42" i="28"/>
  <c r="G34" i="28"/>
  <c r="G31" i="28"/>
  <c r="G26" i="28"/>
  <c r="G23" i="28"/>
  <c r="G18" i="28"/>
  <c r="D56" i="28" l="1"/>
  <c r="G19" i="28"/>
  <c r="G27" i="28"/>
  <c r="G35" i="28"/>
  <c r="G43" i="28"/>
  <c r="G51" i="28"/>
  <c r="G20" i="28"/>
  <c r="G28" i="28"/>
  <c r="G36" i="28"/>
  <c r="G44" i="28"/>
  <c r="G52" i="28"/>
  <c r="G21" i="28"/>
  <c r="G29" i="28"/>
  <c r="G37" i="28"/>
  <c r="G45" i="28"/>
  <c r="G53" i="28"/>
  <c r="G22" i="28"/>
  <c r="G30" i="28"/>
  <c r="G38" i="28"/>
  <c r="G46" i="28"/>
  <c r="G54" i="28"/>
  <c r="G17" i="28"/>
  <c r="G25" i="28"/>
  <c r="G33" i="28"/>
  <c r="G41" i="28"/>
  <c r="G49" i="28"/>
  <c r="G14" i="28" l="1"/>
  <c r="G56" i="28" s="1"/>
  <c r="D81" i="37" l="1"/>
  <c r="D4" i="37" s="1"/>
  <c r="D8" i="38" l="1"/>
  <c r="E9" i="38" s="1"/>
  <c r="C81" i="37" l="1"/>
  <c r="E8" i="38"/>
  <c r="E6" i="38"/>
  <c r="E7" i="38"/>
  <c r="E81" i="37" l="1"/>
  <c r="F81" i="37"/>
  <c r="D9" i="37" s="1"/>
  <c r="D81" i="36"/>
  <c r="F81" i="36"/>
  <c r="E81" i="36"/>
  <c r="G12" i="35" l="1"/>
  <c r="E9" i="35" s="1"/>
  <c r="F9" i="35" s="1"/>
  <c r="F81" i="35"/>
  <c r="E81" i="35"/>
  <c r="D81" i="35"/>
  <c r="G81" i="35" l="1"/>
  <c r="G37" i="32" l="1"/>
  <c r="G38" i="32"/>
  <c r="G65" i="32"/>
  <c r="G66" i="32"/>
  <c r="G67" i="32"/>
  <c r="G68" i="32"/>
  <c r="G69" i="32"/>
  <c r="G70" i="32"/>
  <c r="G71" i="32"/>
  <c r="G72" i="32"/>
  <c r="G73" i="32"/>
  <c r="G74" i="32"/>
  <c r="G75" i="32"/>
  <c r="G76" i="32"/>
  <c r="G77" i="32"/>
  <c r="G78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12" i="32"/>
  <c r="E79" i="32"/>
  <c r="F79" i="32"/>
  <c r="G79" i="32" l="1"/>
  <c r="D79" i="32" l="1"/>
  <c r="E8" i="30"/>
  <c r="E4" i="30"/>
  <c r="E9" i="30" l="1"/>
  <c r="P10" i="14" l="1"/>
  <c r="E45" i="29"/>
  <c r="F45" i="29" l="1"/>
  <c r="D45" i="29"/>
  <c r="G45" i="29"/>
  <c r="U10" i="14" l="1"/>
  <c r="S21" i="14" l="1"/>
  <c r="T21" i="14"/>
  <c r="Q11" i="14" l="1"/>
  <c r="S18" i="14" l="1"/>
  <c r="S17" i="14" l="1"/>
  <c r="E8" i="34" l="1"/>
  <c r="F8" i="34" l="1"/>
  <c r="F9" i="34"/>
  <c r="S14" i="14" l="1"/>
  <c r="S12" i="14" l="1"/>
  <c r="F8" i="30" l="1"/>
  <c r="F9" i="30"/>
  <c r="Q10" i="14"/>
  <c r="E8" i="29" l="1"/>
  <c r="E4" i="29"/>
  <c r="E9" i="29" s="1"/>
  <c r="R11" i="14" l="1"/>
  <c r="U11" i="14" l="1"/>
  <c r="U20" i="14"/>
  <c r="U15" i="14"/>
  <c r="U17" i="14"/>
  <c r="U16" i="14"/>
  <c r="U18" i="14"/>
  <c r="U12" i="14"/>
  <c r="U14" i="14"/>
  <c r="U19" i="14"/>
  <c r="U21" i="14"/>
  <c r="F9" i="29"/>
  <c r="F8" i="29"/>
  <c r="S10" i="14" l="1"/>
  <c r="R10" i="14"/>
  <c r="F9" i="28" l="1"/>
  <c r="F10" i="28" l="1"/>
</calcChain>
</file>

<file path=xl/sharedStrings.xml><?xml version="1.0" encoding="utf-8"?>
<sst xmlns="http://schemas.openxmlformats.org/spreadsheetml/2006/main" count="1462" uniqueCount="249">
  <si>
    <t>Informação</t>
  </si>
  <si>
    <t>Local da Informação</t>
  </si>
  <si>
    <t>Gestor da Informação</t>
  </si>
  <si>
    <t>Formato da Informação</t>
  </si>
  <si>
    <t>Financeiro</t>
  </si>
  <si>
    <t>Operacional</t>
  </si>
  <si>
    <t>Legal</t>
  </si>
  <si>
    <t>Imagem</t>
  </si>
  <si>
    <t>A informação deve se limitar a quem tem necessidade de conhecimento, pela natureza da função que exerce?</t>
  </si>
  <si>
    <t>A informação está associada a interesses relevantes e estratégicos da organização?</t>
  </si>
  <si>
    <t>A informação pode ser interessante a um concorrente?</t>
  </si>
  <si>
    <t>Custodiantes</t>
  </si>
  <si>
    <t>Quantos Usuários</t>
  </si>
  <si>
    <t>Quem são os Usuários</t>
  </si>
  <si>
    <t>Avaliação de Impacto - Cenário: Perda ou Exposição Indevida de Informação</t>
  </si>
  <si>
    <t>Tipo de Impacto:</t>
  </si>
  <si>
    <t>Descrição da Informação</t>
  </si>
  <si>
    <t xml:space="preserve">Estimar os Impactos que a Perda ou Exposição Indevida desta informação causariam a organização utilizando de uma escala Likert* de 1 a 5, onde:
</t>
  </si>
  <si>
    <t>5 - Muito Alto</t>
  </si>
  <si>
    <t>4 - Alto</t>
  </si>
  <si>
    <t>3 - Médio</t>
  </si>
  <si>
    <t>2 - Baixo</t>
  </si>
  <si>
    <t>1 - Muito Baixo</t>
  </si>
  <si>
    <t>Avaliação de Criticidade da Informação</t>
  </si>
  <si>
    <t>A informação PODE ou DEVE ser divulgada ao público externo ao Grupo Boticário?</t>
  </si>
  <si>
    <t>Pergunta</t>
  </si>
  <si>
    <t>Resposta</t>
  </si>
  <si>
    <t>A informação PODE ou DEVE ser divulgada a todos os colaboradores do Grupo Boticário?</t>
  </si>
  <si>
    <t>A informação pode trazer vantagem competitiva a organização? Ou se exposta, causar perda de vantagem competitiva?</t>
  </si>
  <si>
    <t>Data:</t>
  </si>
  <si>
    <t>Versão:</t>
  </si>
  <si>
    <t xml:space="preserve">Mês de Liquidação_
Contabilização </t>
  </si>
  <si>
    <t>Distribuidoras Devedoras (qde/R$)</t>
  </si>
  <si>
    <t>Distribuidoras Credoras (qde/R$)</t>
  </si>
  <si>
    <t>Índice de Inadimplência</t>
  </si>
  <si>
    <t>Qde.</t>
  </si>
  <si>
    <t>Despacho 
Vl. Débitos (R$)</t>
  </si>
  <si>
    <t>Data</t>
  </si>
  <si>
    <t>Despacho 
Vl. Créditos (R$)</t>
  </si>
  <si>
    <t>Qde. Ds</t>
  </si>
  <si>
    <t>R$</t>
  </si>
  <si>
    <t>%</t>
  </si>
  <si>
    <t>Qde Ds</t>
  </si>
  <si>
    <t>1.0</t>
  </si>
  <si>
    <t>Demonstrativo Mensal da Conta Bandeiras</t>
  </si>
  <si>
    <t>Gerências/áreas:</t>
  </si>
  <si>
    <t>Ano 
(competência)</t>
  </si>
  <si>
    <t>Despacho SGT/ANEEL</t>
  </si>
  <si>
    <t>Vl. Repassados
(R$)</t>
  </si>
  <si>
    <t>Vl. Depositados 
(R$)</t>
  </si>
  <si>
    <t>VALOR - R$</t>
  </si>
  <si>
    <t>PERCENTUAL</t>
  </si>
  <si>
    <t>Nº DE AGENTES</t>
  </si>
  <si>
    <t>PRÊMIO DE RISCO</t>
  </si>
  <si>
    <t>-</t>
  </si>
  <si>
    <t>INADIMPLÊNCIA</t>
  </si>
  <si>
    <t>CNPJ</t>
  </si>
  <si>
    <t>RAZÃO SOCIAL</t>
  </si>
  <si>
    <t>AGENTE</t>
  </si>
  <si>
    <t>LOSS SHARING</t>
  </si>
  <si>
    <t>CELPA</t>
  </si>
  <si>
    <t>ELETROPAULO</t>
  </si>
  <si>
    <t>CEAL</t>
  </si>
  <si>
    <t>CEA</t>
  </si>
  <si>
    <t>COPEL DISTRIB</t>
  </si>
  <si>
    <t>CEPISA</t>
  </si>
  <si>
    <t>CEMIG DISTRIB</t>
  </si>
  <si>
    <t>Elaborado por:</t>
  </si>
  <si>
    <t>CPFL PAULISTA</t>
  </si>
  <si>
    <t xml:space="preserve"> </t>
  </si>
  <si>
    <t>CRÉDITO TOTAL</t>
  </si>
  <si>
    <t>SALDO CONTA</t>
  </si>
  <si>
    <t>PGTO DEVEDORES</t>
  </si>
  <si>
    <t>TOTAL PAGO</t>
  </si>
  <si>
    <t>VALOR A RECEBER (R$)</t>
  </si>
  <si>
    <t>VALOR RECEBIDO (R$)</t>
  </si>
  <si>
    <t>VALOR NÃO RECEBIDO (R$)</t>
  </si>
  <si>
    <t>FORCA E LUZ CORONEL VIVIDA LTDA</t>
  </si>
  <si>
    <t>FORCEL</t>
  </si>
  <si>
    <t>No Mês</t>
  </si>
  <si>
    <t>No Acumulado</t>
  </si>
  <si>
    <t>CAFT</t>
  </si>
  <si>
    <t>CELESC DIST</t>
  </si>
  <si>
    <t>COELBA</t>
  </si>
  <si>
    <t>RGE SUL</t>
  </si>
  <si>
    <t>COSERN</t>
  </si>
  <si>
    <t>ENERGISA SE</t>
  </si>
  <si>
    <t>ENERGISA MG</t>
  </si>
  <si>
    <t>ELFSM</t>
  </si>
  <si>
    <t>NOVA PALMA</t>
  </si>
  <si>
    <t>MUX ENERGIA</t>
  </si>
  <si>
    <t>CEB DISTRIBUIC</t>
  </si>
  <si>
    <t>RGE SUL DISTRIBUIDORA DE ENERGIA S.A.</t>
  </si>
  <si>
    <t>ENERGISA MINAS GERAIS - DISTRIBUIDORA DE ENERGIA S.A.</t>
  </si>
  <si>
    <t>NOVA PALMA ENERGIA LTDA</t>
  </si>
  <si>
    <t>MUXFELDT MARIN E CIA LTDA</t>
  </si>
  <si>
    <t>ENERGISA MATO GROSSO - DISTRIBUIDORA DE ENERGIA S.A.</t>
  </si>
  <si>
    <t>ENERGISA SUL-SUDESTE - DISTRIBUIDORA DE ENERGIA S.A.</t>
  </si>
  <si>
    <t>ENERGISA TOCANTINS DISTRIBUIDORA DE ENERGIA S.A.</t>
  </si>
  <si>
    <t>LIGHT</t>
  </si>
  <si>
    <t>AMPLA</t>
  </si>
  <si>
    <t>CELPE</t>
  </si>
  <si>
    <t>COELCE</t>
  </si>
  <si>
    <t>BANDEIRANTE</t>
  </si>
  <si>
    <t>ESCELSA</t>
  </si>
  <si>
    <t>ENERGISA MT</t>
  </si>
  <si>
    <t>CEMAR</t>
  </si>
  <si>
    <t>ENERGISA MS</t>
  </si>
  <si>
    <t>ENERGISA TO</t>
  </si>
  <si>
    <t>CPFL JAGUARI</t>
  </si>
  <si>
    <t>ELEKTRO</t>
  </si>
  <si>
    <t>ENERGISA BO</t>
  </si>
  <si>
    <t>CEEE DISTRIB</t>
  </si>
  <si>
    <t>COMPANHIA JAGUARI DE ENERGIA</t>
  </si>
  <si>
    <t>ELEKTRO REDES S.A.</t>
  </si>
  <si>
    <t>COCEL</t>
  </si>
  <si>
    <t>DEPARTAMENTO MUNICIPAL DE ENERGIA DE IJUI</t>
  </si>
  <si>
    <t>CENTRAIS ELETRICAS DE CARAZINHO SA</t>
  </si>
  <si>
    <t>DEMEI</t>
  </si>
  <si>
    <t>ELETROCAR</t>
  </si>
  <si>
    <t>CHESP DIST</t>
  </si>
  <si>
    <t>CELG</t>
  </si>
  <si>
    <t>CPFL PIRATINGA</t>
  </si>
  <si>
    <t>ENERGISA PB</t>
  </si>
  <si>
    <t>DMED</t>
  </si>
  <si>
    <t>AMAZONAS ENERGIA S.A</t>
  </si>
  <si>
    <t>AMAZONAS ENERG</t>
  </si>
  <si>
    <t>ENERGISA AC</t>
  </si>
  <si>
    <t>ENERGISA SS</t>
  </si>
  <si>
    <t>ENERGISA RO</t>
  </si>
  <si>
    <t>CEMIG DISTRIBUICAO S.A</t>
  </si>
  <si>
    <t>CELESC DISTRIBUICAO S.A</t>
  </si>
  <si>
    <t>COPEL DISTRIBUICAO S.A.</t>
  </si>
  <si>
    <t>EDP SAO PAULO DISTRIBUICAO DE ENERGIA S.A.</t>
  </si>
  <si>
    <t>COMPANHIA DE ELETRICIDADE DO AMAPA - CEA</t>
  </si>
  <si>
    <t>ENERGISA MATO GROSSO DO SUL - DISTRIBUIDORA DE ENERGIA S.A.</t>
  </si>
  <si>
    <t>COMPANHIA CAMPOLARGUENSE DE ENERGIA COCEL</t>
  </si>
  <si>
    <t>AMPLA ENERGIA E SERVICOS S.A.</t>
  </si>
  <si>
    <t>EQUATORIAL ALAGOAS DISTRIBUIDORA DE ENERGIA S.A.</t>
  </si>
  <si>
    <t>COMPANHIA ESTADUAL DE DISTRIBUICAO DE ENERGIA ELETRICA - CEEE-D</t>
  </si>
  <si>
    <t>CELG DISTRIBUICAO S.A. - CELG D</t>
  </si>
  <si>
    <t>COMPANHIA ENERGETICA DE PERNAMBUCO</t>
  </si>
  <si>
    <t>EQUATORIAL MARANHAO DISTRIBUIDORA DE ENERGIA S.A</t>
  </si>
  <si>
    <t>EQUATORIAL PIAUI DISTRIBUIDORA DE ENERGIA S.A</t>
  </si>
  <si>
    <t>ENERGISA RONDONIA - DISTRIBUIDORA DE ENERGIA S.A</t>
  </si>
  <si>
    <t>COMPANHIA DE ELETRICIDADE DO ESTADO DA BAHIA COELBA</t>
  </si>
  <si>
    <t>COMPANHIA ENERGETICA DO CEARA</t>
  </si>
  <si>
    <t>COMPANHIA ENERGETICA DO RIO GRANDE DO NORTE COSERN</t>
  </si>
  <si>
    <t>COMPANHIA PAULISTA DE FORCA E LUZ</t>
  </si>
  <si>
    <t>COMPANHIA PIRATININGA DE FORCA E LUZ</t>
  </si>
  <si>
    <t>DME DISTRIBUICAO S.A. - DMED</t>
  </si>
  <si>
    <t>ENERGISA ACRE - DISTRIBUIDORA DE ENERGIA S.A</t>
  </si>
  <si>
    <t>ELETROPAULO METROPOLITANA ELETRICIDADE DE SAO PAULO S.A.</t>
  </si>
  <si>
    <t>ENERGISA BORBOREMA - DISTRIBUIDORA DE ENERGIA S.A</t>
  </si>
  <si>
    <t>ENERGISA PARAIBA - DISTRIBUIDORA DE ENERGIA S.A</t>
  </si>
  <si>
    <t>ENERGISA SERGIPE - DISTRIBUIDORA DE ENERGIA S.A</t>
  </si>
  <si>
    <t>EDP ESPIRITO SANTO DISTRIBUICAO DE ENERGIA S.A.</t>
  </si>
  <si>
    <t>LIGHT SERVICOS DE ELETRICIDADE S A</t>
  </si>
  <si>
    <t>COMPANHIA HIDROELETRICA SAO PATRICIO - CHESP</t>
  </si>
  <si>
    <t>EMPRESA LUZ E FORCA SANTA MARIA S A</t>
  </si>
  <si>
    <t>CÂMARA DE COMERCIALIZAÇÃO DE ENERGIA ELÉTRICA</t>
  </si>
  <si>
    <t>LOSS
SHARING</t>
  </si>
  <si>
    <t>VALOR A
RECEBER</t>
  </si>
  <si>
    <t>VALOR
RECEBIDO</t>
  </si>
  <si>
    <t>VALOR NÃO RECEBIDO</t>
  </si>
  <si>
    <t>EQUATORIAL PARA DISTRIBUIDORA DE ENERGIA S.A.</t>
  </si>
  <si>
    <t>TOTAL PARA CREDITO</t>
  </si>
  <si>
    <t>DCELT - DISTRIBUIDORA CATARINENSE DE ENERGIA ELETRICA LTDA</t>
  </si>
  <si>
    <t>DCELT</t>
  </si>
  <si>
    <t>Mar_Jan¹</t>
  </si>
  <si>
    <t>CERTAJA</t>
  </si>
  <si>
    <t>COOPERATIVA REGIONAL DE ENERGIA TAQUARI JACUI</t>
  </si>
  <si>
    <t>Abr_Fev²</t>
  </si>
  <si>
    <t>COPREL COOPERATIVA</t>
  </si>
  <si>
    <t>COPREL COOPERATIVA DE ENERGIA</t>
  </si>
  <si>
    <t xml:space="preserve">Gerência de Contas Setoriais - GCSE
</t>
  </si>
  <si>
    <t>COOPERATIVA REGIONAL DE ENERGIA E DESENVOLVIMENTO IJUI LTDA</t>
  </si>
  <si>
    <t>CERILUZ DIST</t>
  </si>
  <si>
    <t>CRELUZ COOP</t>
  </si>
  <si>
    <t>CRELUZ - COOPERATIVA DE DISTRIBUICAO DE ENERGIA</t>
  </si>
  <si>
    <t>NEOENERGIA DISTRIBUICAO BRASILIA S.A.</t>
  </si>
  <si>
    <t>Demonstrativo Mensal de Recursos de Bandeiras Tarifárias - CONTA BANDEIRAS - Ano 2022</t>
  </si>
  <si>
    <r>
      <t>¹</t>
    </r>
    <r>
      <rPr>
        <b/>
        <sz val="11"/>
        <color theme="3"/>
        <rFont val="Calibri"/>
        <family val="2"/>
      </rPr>
      <t xml:space="preserve"> Na competência de janeiro/2022, 2 agentes apresentaram inadimplência parciais, são eles: CODESAM e CEMIRIM. A CODESAM liquidou a inadimplência a tempo da liquidação no dia 08/03/2022, já CEMIRIM realizou um pagamento parcial de R$ 619.111,63 restando uma inadimplência de R$ 433.559,27.</t>
    </r>
  </si>
  <si>
    <t>Liquidação de Bandeiras Tarifárias - JANEIRO/22</t>
  </si>
  <si>
    <t>Liquidação de Bandeiras Tarifárias - FEVEREIRO/22</t>
  </si>
  <si>
    <t>Liquidação de Bandeiras Tarifárias - MARÇO/22</t>
  </si>
  <si>
    <t>Liquidação de Bandeiras Tarifárias - ABRIL/22</t>
  </si>
  <si>
    <t>Liquidação de Bandeiras Tarifárias - MAIO/22</t>
  </si>
  <si>
    <t>Liquidação de Bandeiras Tarifárias - JUNHO/22</t>
  </si>
  <si>
    <t>Liquidação de Bandeiras Tarifárias - JULHO/22</t>
  </si>
  <si>
    <t>Liquidação de Bandeiras Tarifárias - AGOSTO/22</t>
  </si>
  <si>
    <t>Liquidação de Bandeiras Tarifárias - NOVEMBRO/22</t>
  </si>
  <si>
    <t>Liquidação de Bandeiras Tarifárias - OUTUBRO/22</t>
  </si>
  <si>
    <t>CCEE</t>
  </si>
  <si>
    <t>COMPANHIA DE ELETRICIDADE DO AMAPA CEA</t>
  </si>
  <si>
    <t>² Na competência de fevereiro/2022, 4 agentes apresentaram inadimplência, são eles: CEDRI, COCEL, CERTREL e CEMIRIM. A CEMIRIM realizou um pagamento parcial de R$ 847.203,45, restando uma inadimplência de R$ 427.821,67, a CERTREL quitou sua inadimplência no dia 06/04/2022 após a liquidação dos créditos, já a CEDRI e COCEL liquidaram suas inadimplências no dia 05/04/2022 a tempo da liquidação.</t>
  </si>
  <si>
    <t>³ Na competência de março/2022 3 agentes apresentaram inadimplência, são eles: CERGAL, CEMIRIM e NOVA PALMA. A NOVA PALMA liquidou sua inadimplência no dia 09/05/2022 a tempo da liquidação, já a CERGAL liquidou sua inadimplência no dia 10/05/2022 após a liquidação, enquanto a CEMIRIM realizou um pagamento parcial de R$ 1.119.392,53, restando uma inadimplência de R$ 435.263,03.</t>
  </si>
  <si>
    <t>Mai_Mar³</t>
  </si>
  <si>
    <r>
      <t>Jun_Abr</t>
    </r>
    <r>
      <rPr>
        <b/>
        <sz val="11"/>
        <color theme="3"/>
        <rFont val="Calibri"/>
        <family val="2"/>
      </rPr>
      <t>⁴</t>
    </r>
  </si>
  <si>
    <r>
      <t>Jul_Mai</t>
    </r>
    <r>
      <rPr>
        <b/>
        <sz val="11"/>
        <color theme="3"/>
        <rFont val="Calibri"/>
        <family val="2"/>
      </rPr>
      <t>⁵</t>
    </r>
  </si>
  <si>
    <t>⁵ Na competência de maio/2022, 2 agentes apresentaram inadimplência são eles: CERTREL e COOPERZEM. A COOPERZEM liquidou a inadimplência a tempo da liquidação no dia 06/07/2022, já CERTREL não liquidou a sua inadimplência até o momento.</t>
  </si>
  <si>
    <t>⁴ Na competência de abril/2022, 4 agentes apresentaram inadimplência são eles: DEMEI, FORCEL, CEMIRIM e CERAÇA. DEMEI, FORCEL e CERAÇA liquidaram a sua inadimplência a tempo da liquidação, enquanto a CEMIRIM liquidou sua inadimplência no dia 14/07/2022.</t>
  </si>
  <si>
    <t>COOPERATIVA ALIANCA</t>
  </si>
  <si>
    <t>COMPANHIA SUL SERGIPANA DE ELETRICIDADE</t>
  </si>
  <si>
    <t>COOPERATIVA DE ELETRIFICAO E DESENVOLVIMENTO DA REGIAO DE ITU MAIRINQUE</t>
  </si>
  <si>
    <t>COOP DE ELET RURAL DE ITAI PARANAPANEMA AVARE LTDA</t>
  </si>
  <si>
    <t>COOPERATIVA DE ELETRIFICACAO DE IBIUNA E REGIAO</t>
  </si>
  <si>
    <t>CEJAMA - COOPERATIVA DE ELETRICIDADE JACINTO MACHADO</t>
  </si>
  <si>
    <t>COOPERATIVA DE ELETRIFICACAO DE BRACO DO NORTE</t>
  </si>
  <si>
    <t>COOPERATIVA REGIONAL SUL DE ELETRIFICACAO RURAL</t>
  </si>
  <si>
    <t>COOPERATIVA DE DISTRIBUICAO E GERACAO DE ENERGIA DAS MISSOES - CERMISSOES</t>
  </si>
  <si>
    <t>COOPERATIVA DE DISTRIBUICAO DE ENERGIA TEUTONIA</t>
  </si>
  <si>
    <t>COOPERLUZ - COOPERATIVA DISTRIBUIDORA DE ENERGIA FRONTEIRA NOROESTE</t>
  </si>
  <si>
    <t>CRERAL - COOPERATIVA REGIONAL DE ELETRIFICACAO RURAL DO ALTO URUGUAI</t>
  </si>
  <si>
    <t>COOPERATIVA DE DISTRIBUICAO DE ENERGIA ENTRE RIOS LTDA</t>
  </si>
  <si>
    <t>COOPERATIVA DE ENERGIZACAO E DE DESENVOLVIMENTO DO VALE DO MOGI</t>
  </si>
  <si>
    <t>COOPERATIVA DE ELETRICIDADE DE SAO LUDGERO</t>
  </si>
  <si>
    <t>COOPERATIVA DE DISTRIBUICAO DE ENERGIA ELETRICA SALTO DONNER</t>
  </si>
  <si>
    <t>COOPERATIVA DE ELETR. E DESENV. DA REGIAO DE MOGI MIRIM</t>
  </si>
  <si>
    <t>COOPERALIANCA</t>
  </si>
  <si>
    <t>SULGIPE</t>
  </si>
  <si>
    <t>CERIM</t>
  </si>
  <si>
    <t>CERIPA ACL</t>
  </si>
  <si>
    <t>CETRIL</t>
  </si>
  <si>
    <t>CEJAMA</t>
  </si>
  <si>
    <t>CERBRANORTE</t>
  </si>
  <si>
    <t>COORSEL</t>
  </si>
  <si>
    <t>CERMISSOES</t>
  </si>
  <si>
    <t>CERTEL DIST</t>
  </si>
  <si>
    <t>COOPERLUZ DIST</t>
  </si>
  <si>
    <t>CRERAL DIST</t>
  </si>
  <si>
    <t>CERTHIL DISTRIBUICAO</t>
  </si>
  <si>
    <t>CERVAM</t>
  </si>
  <si>
    <t>CEGERO</t>
  </si>
  <si>
    <t>CERSAD DISTRIBUIDORA</t>
  </si>
  <si>
    <t>CEMIRIM D</t>
  </si>
  <si>
    <t>CEPRAG</t>
  </si>
  <si>
    <t>COOPERATIVA DE ELETRICIDADE PRAIA GRANDE</t>
  </si>
  <si>
    <t>CERGAL</t>
  </si>
  <si>
    <t>COOPERATIVA DE ELETRIFICACAO ANITA GARIBALDI</t>
  </si>
  <si>
    <t>Ago_Jun</t>
  </si>
  <si>
    <t>Set_Jul</t>
  </si>
  <si>
    <t>out_Ago</t>
  </si>
  <si>
    <t>Nov_Set</t>
  </si>
  <si>
    <t>Dez_Out</t>
  </si>
  <si>
    <t>Jan_Nov</t>
  </si>
  <si>
    <t>fev_dez</t>
  </si>
  <si>
    <t>Liquidação de Bandeiras Tarifárias - Dezembro/22</t>
  </si>
  <si>
    <t>Kauane de Araujo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</si>
</sst>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d/m/yy\ h:mm;@"/>
    <numFmt numFmtId="165" formatCode="#,##0.00;[Red]#,##0.00"/>
    <numFmt numFmtId="166" formatCode="00&quot;.&quot;000&quot;.&quot;###&quot;/&quot;####\-##"/>
    <numFmt numFmtId="167" formatCode="0.0000000000000_ ;[Red]\-0.0000000000000\ "/>
    <numFmt numFmtId="168" formatCode="0.000%"/>
    <numFmt numFmtId="169" formatCode="_-* #,##0.000000000000_-;\-* #,##0.000000000000_-;_-* &quot;-&quot;??_-;_-@_-"/>
    <numFmt numFmtId="170" formatCode="0.0%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Calibri"/>
      <family val="2"/>
      <scheme val="minor"/>
    </font>
    <font>
      <sz val="16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rgb="FF005587"/>
      <name val="Calibri"/>
      <family val="2"/>
      <scheme val="minor"/>
    </font>
    <font>
      <b/>
      <sz val="32"/>
      <color rgb="FF0E1840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rgb="FF08296C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.5"/>
      <color indexed="8"/>
      <name val="Calibri"/>
      <family val="2"/>
      <scheme val="minor"/>
    </font>
    <font>
      <b/>
      <sz val="10.5"/>
      <color rgb="FF0070C0"/>
      <name val="Calibri"/>
      <family val="2"/>
      <scheme val="minor"/>
    </font>
    <font>
      <b/>
      <sz val="10.5"/>
      <color indexed="1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rgb="FF08296C"/>
      <name val="Calibri"/>
      <family val="2"/>
      <scheme val="minor"/>
    </font>
    <font>
      <sz val="12"/>
      <color theme="3"/>
      <name val="Calibri"/>
      <family val="2"/>
    </font>
    <font>
      <b/>
      <sz val="10"/>
      <color theme="0"/>
      <name val="Calibri"/>
      <family val="2"/>
      <scheme val="minor"/>
    </font>
    <font>
      <sz val="10"/>
      <color rgb="FF08296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.5"/>
      <color theme="5" tint="-0.249977111117893"/>
      <name val="Calibri"/>
      <family val="2"/>
      <scheme val="minor"/>
    </font>
    <font>
      <b/>
      <sz val="10.5"/>
      <color theme="3" tint="0.39997558519241921"/>
      <name val="Calibri"/>
      <family val="2"/>
      <scheme val="minor"/>
    </font>
    <font>
      <b/>
      <sz val="11"/>
      <color theme="3"/>
      <name val="Calibri"/>
      <family val="2"/>
    </font>
    <font>
      <b/>
      <sz val="10.5"/>
      <color theme="4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20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rgb="FFFF0000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gradientFill>
        <stop position="0">
          <color theme="0"/>
        </stop>
        <stop position="1">
          <color rgb="FFFFFF00"/>
        </stop>
      </gradientFill>
    </fill>
    <fill>
      <gradientFill>
        <stop position="0">
          <color theme="0"/>
        </stop>
        <stop position="1">
          <color rgb="FF00B050"/>
        </stop>
      </gradientFill>
    </fill>
    <fill>
      <gradientFill>
        <stop position="0">
          <color theme="0"/>
        </stop>
        <stop position="1">
          <color rgb="FF92D050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8296C"/>
        <bgColor indexed="64"/>
      </patternFill>
    </fill>
    <fill>
      <patternFill patternType="solid">
        <fgColor rgb="FFFFCB0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</borders>
  <cellStyleXfs count="19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32">
    <xf numFmtId="0" fontId="0" fillId="0" borderId="0" xfId="0"/>
    <xf numFmtId="0" fontId="0" fillId="0" borderId="1" xfId="0" applyBorder="1"/>
    <xf numFmtId="0" fontId="0" fillId="0" borderId="0" xfId="0" applyAlignment="1"/>
    <xf numFmtId="0" fontId="0" fillId="8" borderId="1" xfId="0" applyFill="1" applyBorder="1"/>
    <xf numFmtId="0" fontId="1" fillId="11" borderId="1" xfId="0" applyFont="1" applyFill="1" applyBorder="1"/>
    <xf numFmtId="0" fontId="2" fillId="10" borderId="2" xfId="0" applyFont="1" applyFill="1" applyBorder="1" applyAlignment="1"/>
    <xf numFmtId="0" fontId="2" fillId="10" borderId="3" xfId="0" applyFont="1" applyFill="1" applyBorder="1" applyAlignment="1"/>
    <xf numFmtId="0" fontId="2" fillId="10" borderId="4" xfId="0" applyFont="1" applyFill="1" applyBorder="1" applyAlignment="1"/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14" fontId="9" fillId="0" borderId="0" xfId="1" applyNumberFormat="1" applyFont="1" applyBorder="1" applyAlignment="1">
      <alignment horizontal="left" vertical="top"/>
    </xf>
    <xf numFmtId="0" fontId="8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/>
    </xf>
    <xf numFmtId="0" fontId="12" fillId="0" borderId="0" xfId="1" applyFont="1" applyBorder="1" applyAlignment="1">
      <alignment horizontal="left" vertical="top"/>
    </xf>
    <xf numFmtId="0" fontId="13" fillId="0" borderId="0" xfId="1" applyFont="1" applyBorder="1" applyAlignment="1">
      <alignment vertical="top"/>
    </xf>
    <xf numFmtId="0" fontId="13" fillId="0" borderId="0" xfId="1" applyFont="1" applyAlignment="1">
      <alignment vertical="top"/>
    </xf>
    <xf numFmtId="0" fontId="14" fillId="0" borderId="0" xfId="1" applyFont="1" applyAlignment="1">
      <alignment horizontal="center" vertical="top"/>
    </xf>
    <xf numFmtId="0" fontId="4" fillId="0" borderId="0" xfId="1" applyFont="1" applyBorder="1" applyAlignment="1">
      <alignment horizontal="right" vertical="top" wrapText="1"/>
    </xf>
    <xf numFmtId="0" fontId="13" fillId="0" borderId="0" xfId="1" applyFont="1" applyBorder="1" applyAlignment="1">
      <alignment horizontal="center" vertical="top" wrapText="1"/>
    </xf>
    <xf numFmtId="0" fontId="13" fillId="0" borderId="0" xfId="1" applyFont="1" applyAlignment="1">
      <alignment horizontal="center" vertical="top" wrapText="1"/>
    </xf>
    <xf numFmtId="0" fontId="7" fillId="0" borderId="14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top" wrapText="1"/>
    </xf>
    <xf numFmtId="0" fontId="7" fillId="0" borderId="21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/>
    </xf>
    <xf numFmtId="14" fontId="13" fillId="0" borderId="0" xfId="1" applyNumberFormat="1" applyFont="1" applyBorder="1" applyAlignment="1">
      <alignment vertical="top"/>
    </xf>
    <xf numFmtId="14" fontId="13" fillId="0" borderId="0" xfId="1" applyNumberFormat="1" applyFont="1" applyBorder="1" applyAlignment="1">
      <alignment horizontal="center" vertical="top"/>
    </xf>
    <xf numFmtId="0" fontId="13" fillId="0" borderId="0" xfId="1" applyFont="1" applyBorder="1" applyAlignment="1">
      <alignment horizontal="center" vertical="top"/>
    </xf>
    <xf numFmtId="0" fontId="0" fillId="0" borderId="0" xfId="0" applyAlignment="1">
      <alignment vertical="center"/>
    </xf>
    <xf numFmtId="20" fontId="0" fillId="0" borderId="0" xfId="0" applyNumberFormat="1"/>
    <xf numFmtId="43" fontId="0" fillId="0" borderId="0" xfId="12" applyFont="1"/>
    <xf numFmtId="4" fontId="0" fillId="0" borderId="0" xfId="0" applyNumberFormat="1"/>
    <xf numFmtId="43" fontId="0" fillId="0" borderId="0" xfId="0" applyNumberFormat="1"/>
    <xf numFmtId="4" fontId="17" fillId="0" borderId="0" xfId="0" applyNumberFormat="1" applyFont="1"/>
    <xf numFmtId="0" fontId="0" fillId="0" borderId="0" xfId="0" applyFill="1" applyBorder="1"/>
    <xf numFmtId="0" fontId="0" fillId="15" borderId="0" xfId="0" applyFill="1"/>
    <xf numFmtId="0" fontId="0" fillId="15" borderId="0" xfId="0" applyFill="1" applyAlignment="1">
      <alignment wrapText="1"/>
    </xf>
    <xf numFmtId="0" fontId="19" fillId="0" borderId="0" xfId="0" applyFont="1" applyAlignment="1">
      <alignment wrapText="1"/>
    </xf>
    <xf numFmtId="164" fontId="0" fillId="15" borderId="0" xfId="0" applyNumberFormat="1" applyFill="1"/>
    <xf numFmtId="0" fontId="20" fillId="0" borderId="0" xfId="0" applyFont="1"/>
    <xf numFmtId="0" fontId="20" fillId="0" borderId="0" xfId="0" applyFont="1" applyFill="1"/>
    <xf numFmtId="0" fontId="20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19" fillId="0" borderId="0" xfId="0" applyFont="1"/>
    <xf numFmtId="4" fontId="19" fillId="0" borderId="0" xfId="0" applyNumberFormat="1" applyFont="1"/>
    <xf numFmtId="43" fontId="20" fillId="0" borderId="0" xfId="0" applyNumberFormat="1" applyFont="1"/>
    <xf numFmtId="43" fontId="20" fillId="0" borderId="0" xfId="12" applyFont="1"/>
    <xf numFmtId="43" fontId="19" fillId="0" borderId="0" xfId="0" applyNumberFormat="1" applyFont="1"/>
    <xf numFmtId="0" fontId="27" fillId="0" borderId="0" xfId="0" applyFont="1"/>
    <xf numFmtId="43" fontId="20" fillId="0" borderId="0" xfId="12" applyFont="1" applyFill="1"/>
    <xf numFmtId="4" fontId="28" fillId="0" borderId="0" xfId="0" applyNumberFormat="1" applyFont="1"/>
    <xf numFmtId="43" fontId="7" fillId="15" borderId="0" xfId="12" applyFont="1" applyFill="1" applyBorder="1" applyAlignment="1">
      <alignment horizontal="center" vertical="center"/>
    </xf>
    <xf numFmtId="43" fontId="7" fillId="15" borderId="0" xfId="14" applyFont="1" applyFill="1" applyBorder="1" applyAlignment="1">
      <alignment horizontal="left" vertical="center" wrapText="1"/>
    </xf>
    <xf numFmtId="0" fontId="20" fillId="0" borderId="0" xfId="0" applyFont="1" applyBorder="1"/>
    <xf numFmtId="0" fontId="29" fillId="0" borderId="3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0" fontId="21" fillId="16" borderId="1" xfId="0" applyNumberFormat="1" applyFont="1" applyFill="1" applyBorder="1" applyAlignment="1">
      <alignment horizontal="centerContinuous" vertical="center"/>
    </xf>
    <xf numFmtId="40" fontId="33" fillId="16" borderId="1" xfId="0" applyNumberFormat="1" applyFont="1" applyFill="1" applyBorder="1" applyAlignment="1">
      <alignment horizontal="centerContinuous" vertical="center"/>
    </xf>
    <xf numFmtId="43" fontId="22" fillId="15" borderId="1" xfId="14" applyFont="1" applyFill="1" applyBorder="1" applyAlignment="1">
      <alignment horizontal="center" vertical="center" wrapText="1"/>
    </xf>
    <xf numFmtId="4" fontId="22" fillId="15" borderId="1" xfId="0" applyNumberFormat="1" applyFont="1" applyFill="1" applyBorder="1" applyAlignment="1">
      <alignment horizontal="center" vertical="center"/>
    </xf>
    <xf numFmtId="10" fontId="22" fillId="15" borderId="1" xfId="0" applyNumberFormat="1" applyFont="1" applyFill="1" applyBorder="1" applyAlignment="1">
      <alignment horizontal="center" vertical="center"/>
    </xf>
    <xf numFmtId="1" fontId="22" fillId="15" borderId="1" xfId="0" applyNumberFormat="1" applyFont="1" applyFill="1" applyBorder="1" applyAlignment="1">
      <alignment horizontal="center" vertical="center"/>
    </xf>
    <xf numFmtId="43" fontId="23" fillId="15" borderId="1" xfId="14" applyFont="1" applyFill="1" applyBorder="1" applyAlignment="1">
      <alignment horizontal="center" vertical="center" wrapText="1"/>
    </xf>
    <xf numFmtId="165" fontId="23" fillId="15" borderId="1" xfId="0" applyNumberFormat="1" applyFont="1" applyFill="1" applyBorder="1" applyAlignment="1">
      <alignment horizontal="center" vertical="center"/>
    </xf>
    <xf numFmtId="10" fontId="23" fillId="15" borderId="1" xfId="0" applyNumberFormat="1" applyFont="1" applyFill="1" applyBorder="1" applyAlignment="1">
      <alignment horizontal="center" vertical="center"/>
    </xf>
    <xf numFmtId="1" fontId="23" fillId="15" borderId="1" xfId="0" applyNumberFormat="1" applyFont="1" applyFill="1" applyBorder="1" applyAlignment="1">
      <alignment horizontal="center" vertical="center"/>
    </xf>
    <xf numFmtId="43" fontId="24" fillId="15" borderId="1" xfId="14" applyFont="1" applyFill="1" applyBorder="1" applyAlignment="1">
      <alignment horizontal="center" vertical="center"/>
    </xf>
    <xf numFmtId="4" fontId="24" fillId="15" borderId="1" xfId="0" applyNumberFormat="1" applyFont="1" applyFill="1" applyBorder="1" applyAlignment="1">
      <alignment horizontal="center" vertical="center"/>
    </xf>
    <xf numFmtId="10" fontId="24" fillId="15" borderId="1" xfId="0" applyNumberFormat="1" applyFont="1" applyFill="1" applyBorder="1" applyAlignment="1">
      <alignment horizontal="center" vertical="center"/>
    </xf>
    <xf numFmtId="1" fontId="24" fillId="15" borderId="1" xfId="0" applyNumberFormat="1" applyFont="1" applyFill="1" applyBorder="1" applyAlignment="1">
      <alignment horizontal="center" vertical="center"/>
    </xf>
    <xf numFmtId="43" fontId="26" fillId="0" borderId="1" xfId="14" applyNumberFormat="1" applyFont="1" applyFill="1" applyBorder="1" applyAlignment="1">
      <alignment horizontal="center" vertical="center"/>
    </xf>
    <xf numFmtId="40" fontId="33" fillId="16" borderId="1" xfId="0" applyNumberFormat="1" applyFont="1" applyFill="1" applyBorder="1" applyAlignment="1">
      <alignment horizontal="center" vertical="center" wrapText="1"/>
    </xf>
    <xf numFmtId="40" fontId="30" fillId="16" borderId="1" xfId="0" applyNumberFormat="1" applyFont="1" applyFill="1" applyBorder="1" applyAlignment="1">
      <alignment horizontal="center" vertical="center"/>
    </xf>
    <xf numFmtId="40" fontId="30" fillId="16" borderId="1" xfId="0" applyNumberFormat="1" applyFont="1" applyFill="1" applyBorder="1" applyAlignment="1">
      <alignment horizontal="center" vertical="center" wrapText="1"/>
    </xf>
    <xf numFmtId="166" fontId="34" fillId="0" borderId="1" xfId="0" applyNumberFormat="1" applyFont="1" applyFill="1" applyBorder="1" applyAlignment="1">
      <alignment horizontal="center" vertical="center"/>
    </xf>
    <xf numFmtId="40" fontId="34" fillId="0" borderId="1" xfId="0" applyNumberFormat="1" applyFont="1" applyFill="1" applyBorder="1" applyAlignment="1">
      <alignment horizontal="center" vertical="center"/>
    </xf>
    <xf numFmtId="43" fontId="34" fillId="0" borderId="1" xfId="14" applyFont="1" applyFill="1" applyBorder="1" applyAlignment="1">
      <alignment horizontal="center" vertical="center"/>
    </xf>
    <xf numFmtId="43" fontId="34" fillId="0" borderId="1" xfId="12" applyFont="1" applyFill="1" applyBorder="1" applyAlignment="1">
      <alignment horizontal="center" vertical="center"/>
    </xf>
    <xf numFmtId="40" fontId="33" fillId="16" borderId="1" xfId="0" applyNumberFormat="1" applyFont="1" applyFill="1" applyBorder="1" applyAlignment="1">
      <alignment vertical="center"/>
    </xf>
    <xf numFmtId="4" fontId="30" fillId="16" borderId="1" xfId="14" applyNumberFormat="1" applyFont="1" applyFill="1" applyBorder="1" applyAlignment="1">
      <alignment horizontal="center" vertical="center"/>
    </xf>
    <xf numFmtId="4" fontId="35" fillId="16" borderId="1" xfId="14" applyNumberFormat="1" applyFont="1" applyFill="1" applyBorder="1" applyAlignment="1">
      <alignment horizontal="center" vertical="center"/>
    </xf>
    <xf numFmtId="167" fontId="34" fillId="0" borderId="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16" fontId="29" fillId="0" borderId="1" xfId="0" quotePrefix="1" applyNumberFormat="1" applyFont="1" applyFill="1" applyBorder="1" applyAlignment="1">
      <alignment horizontal="center" vertical="center"/>
    </xf>
    <xf numFmtId="43" fontId="29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3" fontId="29" fillId="17" borderId="1" xfId="12" applyFont="1" applyFill="1" applyBorder="1" applyAlignment="1">
      <alignment horizontal="right" vertical="center"/>
    </xf>
    <xf numFmtId="10" fontId="29" fillId="0" borderId="1" xfId="0" applyNumberFormat="1" applyFont="1" applyFill="1" applyBorder="1" applyAlignment="1">
      <alignment horizontal="center" vertical="center"/>
    </xf>
    <xf numFmtId="43" fontId="37" fillId="18" borderId="1" xfId="14" applyFont="1" applyFill="1" applyBorder="1" applyAlignment="1">
      <alignment horizontal="center" vertical="center"/>
    </xf>
    <xf numFmtId="165" fontId="37" fillId="18" borderId="1" xfId="0" applyNumberFormat="1" applyFont="1" applyFill="1" applyBorder="1" applyAlignment="1">
      <alignment horizontal="center" vertical="center"/>
    </xf>
    <xf numFmtId="1" fontId="37" fillId="18" borderId="1" xfId="0" applyNumberFormat="1" applyFont="1" applyFill="1" applyBorder="1" applyAlignment="1">
      <alignment horizontal="center" vertical="center"/>
    </xf>
    <xf numFmtId="10" fontId="37" fillId="18" borderId="1" xfId="0" applyNumberFormat="1" applyFont="1" applyFill="1" applyBorder="1" applyAlignment="1">
      <alignment horizontal="center" vertical="center"/>
    </xf>
    <xf numFmtId="43" fontId="36" fillId="8" borderId="1" xfId="14" applyFont="1" applyFill="1" applyBorder="1" applyAlignment="1">
      <alignment horizontal="center" vertical="center"/>
    </xf>
    <xf numFmtId="165" fontId="36" fillId="8" borderId="1" xfId="0" applyNumberFormat="1" applyFont="1" applyFill="1" applyBorder="1" applyAlignment="1">
      <alignment horizontal="center" vertical="center"/>
    </xf>
    <xf numFmtId="1" fontId="36" fillId="8" borderId="1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7" xfId="0" applyBorder="1"/>
    <xf numFmtId="4" fontId="29" fillId="17" borderId="1" xfId="0" applyNumberFormat="1" applyFont="1" applyFill="1" applyBorder="1" applyAlignment="1">
      <alignment horizontal="right" vertical="center"/>
    </xf>
    <xf numFmtId="3" fontId="29" fillId="0" borderId="1" xfId="0" applyNumberFormat="1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3" fontId="29" fillId="0" borderId="0" xfId="0" applyNumberFormat="1" applyFont="1" applyFill="1" applyBorder="1" applyAlignment="1">
      <alignment horizontal="center" vertical="center"/>
    </xf>
    <xf numFmtId="43" fontId="29" fillId="0" borderId="0" xfId="0" applyNumberFormat="1" applyFont="1" applyFill="1" applyBorder="1" applyAlignment="1">
      <alignment horizontal="center" vertical="center"/>
    </xf>
    <xf numFmtId="16" fontId="29" fillId="0" borderId="0" xfId="0" quotePrefix="1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0" fontId="29" fillId="0" borderId="0" xfId="0" applyNumberFormat="1" applyFont="1" applyFill="1" applyBorder="1" applyAlignment="1">
      <alignment horizontal="center" vertical="center"/>
    </xf>
    <xf numFmtId="43" fontId="29" fillId="0" borderId="0" xfId="12" applyFont="1" applyFill="1" applyBorder="1" applyAlignment="1">
      <alignment horizontal="right" vertical="center"/>
    </xf>
    <xf numFmtId="4" fontId="29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29" fillId="0" borderId="0" xfId="0" applyFont="1" applyFill="1" applyBorder="1" applyAlignment="1">
      <alignment vertical="center" wrapText="1"/>
    </xf>
    <xf numFmtId="168" fontId="24" fillId="15" borderId="1" xfId="0" applyNumberFormat="1" applyFont="1" applyFill="1" applyBorder="1" applyAlignment="1">
      <alignment horizontal="center" vertical="center"/>
    </xf>
    <xf numFmtId="168" fontId="23" fillId="15" borderId="1" xfId="0" applyNumberFormat="1" applyFont="1" applyFill="1" applyBorder="1" applyAlignment="1">
      <alignment horizontal="center" vertical="center"/>
    </xf>
    <xf numFmtId="169" fontId="20" fillId="0" borderId="0" xfId="12" applyNumberFormat="1" applyFont="1" applyFill="1"/>
    <xf numFmtId="0" fontId="1" fillId="0" borderId="0" xfId="0" applyFont="1" applyFill="1" applyBorder="1" applyAlignment="1">
      <alignment horizontal="right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43" fontId="23" fillId="15" borderId="1" xfId="14" applyFont="1" applyFill="1" applyBorder="1" applyAlignment="1">
      <alignment horizontal="center" vertical="center"/>
    </xf>
    <xf numFmtId="170" fontId="24" fillId="15" borderId="1" xfId="0" applyNumberFormat="1" applyFont="1" applyFill="1" applyBorder="1" applyAlignment="1">
      <alignment horizontal="center" vertical="center"/>
    </xf>
    <xf numFmtId="4" fontId="24" fillId="15" borderId="38" xfId="0" applyNumberFormat="1" applyFont="1" applyFill="1" applyBorder="1" applyAlignment="1">
      <alignment horizontal="center" vertical="center"/>
    </xf>
    <xf numFmtId="165" fontId="39" fillId="18" borderId="39" xfId="0" applyNumberFormat="1" applyFont="1" applyFill="1" applyBorder="1" applyAlignment="1">
      <alignment horizontal="center" vertical="center"/>
    </xf>
    <xf numFmtId="165" fontId="23" fillId="15" borderId="39" xfId="0" applyNumberFormat="1" applyFont="1" applyFill="1" applyBorder="1" applyAlignment="1">
      <alignment horizontal="center" vertical="center"/>
    </xf>
    <xf numFmtId="43" fontId="22" fillId="15" borderId="40" xfId="14" applyFont="1" applyFill="1" applyBorder="1" applyAlignment="1">
      <alignment horizontal="center" vertical="center" wrapText="1"/>
    </xf>
    <xf numFmtId="4" fontId="22" fillId="15" borderId="41" xfId="0" applyNumberFormat="1" applyFont="1" applyFill="1" applyBorder="1" applyAlignment="1">
      <alignment horizontal="center" vertical="center"/>
    </xf>
    <xf numFmtId="10" fontId="22" fillId="15" borderId="41" xfId="0" applyNumberFormat="1" applyFont="1" applyFill="1" applyBorder="1" applyAlignment="1">
      <alignment horizontal="center" vertical="center"/>
    </xf>
    <xf numFmtId="1" fontId="22" fillId="15" borderId="42" xfId="0" applyNumberFormat="1" applyFont="1" applyFill="1" applyBorder="1" applyAlignment="1">
      <alignment horizontal="center" vertical="center"/>
    </xf>
    <xf numFmtId="43" fontId="39" fillId="18" borderId="43" xfId="14" applyFont="1" applyFill="1" applyBorder="1" applyAlignment="1">
      <alignment horizontal="center" vertical="center"/>
    </xf>
    <xf numFmtId="1" fontId="39" fillId="18" borderId="39" xfId="0" applyNumberFormat="1" applyFont="1" applyFill="1" applyBorder="1" applyAlignment="1">
      <alignment horizontal="center" vertical="center"/>
    </xf>
    <xf numFmtId="1" fontId="39" fillId="18" borderId="44" xfId="0" applyNumberFormat="1" applyFont="1" applyFill="1" applyBorder="1" applyAlignment="1">
      <alignment horizontal="center" vertical="center"/>
    </xf>
    <xf numFmtId="43" fontId="40" fillId="15" borderId="43" xfId="14" applyFont="1" applyFill="1" applyBorder="1" applyAlignment="1">
      <alignment horizontal="center" vertical="center"/>
    </xf>
    <xf numFmtId="10" fontId="23" fillId="15" borderId="39" xfId="0" applyNumberFormat="1" applyFont="1" applyFill="1" applyBorder="1" applyAlignment="1">
      <alignment horizontal="center" vertical="center"/>
    </xf>
    <xf numFmtId="1" fontId="23" fillId="15" borderId="44" xfId="0" applyNumberFormat="1" applyFont="1" applyFill="1" applyBorder="1" applyAlignment="1">
      <alignment horizontal="center" vertical="center"/>
    </xf>
    <xf numFmtId="43" fontId="24" fillId="15" borderId="45" xfId="14" applyFont="1" applyFill="1" applyBorder="1" applyAlignment="1">
      <alignment horizontal="center" vertical="center"/>
    </xf>
    <xf numFmtId="10" fontId="24" fillId="15" borderId="38" xfId="0" applyNumberFormat="1" applyFont="1" applyFill="1" applyBorder="1" applyAlignment="1">
      <alignment horizontal="center" vertical="center"/>
    </xf>
    <xf numFmtId="1" fontId="24" fillId="15" borderId="46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3" xfId="0" applyFont="1" applyFill="1" applyBorder="1" applyAlignment="1">
      <alignment horizontal="center" vertical="center" wrapText="1"/>
    </xf>
    <xf numFmtId="0" fontId="30" fillId="16" borderId="4" xfId="0" applyFont="1" applyFill="1" applyBorder="1" applyAlignment="1">
      <alignment horizontal="center" vertical="center" wrapText="1"/>
    </xf>
    <xf numFmtId="43" fontId="19" fillId="0" borderId="0" xfId="12" applyFont="1"/>
    <xf numFmtId="0" fontId="1" fillId="0" borderId="36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Border="1"/>
    <xf numFmtId="0" fontId="0" fillId="0" borderId="26" xfId="0" applyBorder="1"/>
    <xf numFmtId="0" fontId="29" fillId="0" borderId="27" xfId="0" applyFont="1" applyFill="1" applyBorder="1" applyAlignment="1">
      <alignment horizontal="left" vertical="center" wrapText="1"/>
    </xf>
    <xf numFmtId="4" fontId="29" fillId="17" borderId="0" xfId="0" applyNumberFormat="1" applyFont="1" applyFill="1" applyBorder="1" applyAlignment="1">
      <alignment horizontal="right" vertical="center"/>
    </xf>
    <xf numFmtId="9" fontId="23" fillId="15" borderId="1" xfId="16" applyFont="1" applyFill="1" applyBorder="1" applyAlignment="1">
      <alignment horizontal="center" vertical="center"/>
    </xf>
    <xf numFmtId="9" fontId="24" fillId="15" borderId="1" xfId="16" applyFont="1" applyFill="1" applyBorder="1" applyAlignment="1">
      <alignment horizontal="center" vertical="center"/>
    </xf>
    <xf numFmtId="167" fontId="19" fillId="19" borderId="39" xfId="0" applyNumberFormat="1" applyFont="1" applyFill="1" applyBorder="1" applyAlignment="1">
      <alignment horizontal="center" vertical="center" wrapText="1"/>
    </xf>
    <xf numFmtId="39" fontId="19" fillId="0" borderId="41" xfId="14" applyNumberFormat="1" applyFont="1" applyFill="1" applyBorder="1" applyAlignment="1">
      <alignment horizontal="center" vertical="center"/>
    </xf>
    <xf numFmtId="39" fontId="19" fillId="19" borderId="39" xfId="14" applyNumberFormat="1" applyFont="1" applyFill="1" applyBorder="1" applyAlignment="1">
      <alignment horizontal="center" vertical="center"/>
    </xf>
    <xf numFmtId="39" fontId="26" fillId="0" borderId="44" xfId="14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166" fontId="13" fillId="0" borderId="40" xfId="0" applyNumberFormat="1" applyFont="1" applyBorder="1" applyAlignment="1">
      <alignment horizontal="center" vertical="center"/>
    </xf>
    <xf numFmtId="40" fontId="13" fillId="0" borderId="41" xfId="0" applyNumberFormat="1" applyFont="1" applyBorder="1" applyAlignment="1">
      <alignment horizontal="center" vertical="center"/>
    </xf>
    <xf numFmtId="167" fontId="19" fillId="19" borderId="39" xfId="0" applyNumberFormat="1" applyFont="1" applyFill="1" applyBorder="1" applyAlignment="1">
      <alignment horizontal="center" vertical="center" wrapText="1"/>
    </xf>
    <xf numFmtId="39" fontId="19" fillId="0" borderId="41" xfId="18" applyNumberFormat="1" applyFont="1" applyFill="1" applyBorder="1" applyAlignment="1">
      <alignment horizontal="center" vertical="center"/>
    </xf>
    <xf numFmtId="39" fontId="19" fillId="19" borderId="39" xfId="18" applyNumberFormat="1" applyFont="1" applyFill="1" applyBorder="1" applyAlignment="1">
      <alignment horizontal="center" vertical="center"/>
    </xf>
    <xf numFmtId="39" fontId="26" fillId="0" borderId="44" xfId="18" applyNumberFormat="1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11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center"/>
    </xf>
    <xf numFmtId="0" fontId="0" fillId="0" borderId="1" xfId="0" applyBorder="1"/>
    <xf numFmtId="0" fontId="2" fillId="12" borderId="6" xfId="0" applyFont="1" applyFill="1" applyBorder="1" applyAlignment="1">
      <alignment horizontal="center"/>
    </xf>
    <xf numFmtId="0" fontId="0" fillId="7" borderId="7" xfId="0" applyFont="1" applyFill="1" applyBorder="1" applyAlignment="1">
      <alignment vertical="top" wrapText="1"/>
    </xf>
    <xf numFmtId="0" fontId="0" fillId="7" borderId="8" xfId="0" applyFont="1" applyFill="1" applyBorder="1" applyAlignment="1">
      <alignment vertical="top" wrapText="1"/>
    </xf>
    <xf numFmtId="0" fontId="0" fillId="7" borderId="9" xfId="0" applyFont="1" applyFill="1" applyBorder="1" applyAlignment="1">
      <alignment vertical="top" wrapText="1"/>
    </xf>
    <xf numFmtId="0" fontId="0" fillId="7" borderId="10" xfId="0" applyFont="1" applyFill="1" applyBorder="1" applyAlignment="1">
      <alignment vertical="top" wrapText="1"/>
    </xf>
    <xf numFmtId="0" fontId="0" fillId="7" borderId="0" xfId="0" applyFont="1" applyFill="1" applyBorder="1" applyAlignment="1">
      <alignment vertical="top" wrapText="1"/>
    </xf>
    <xf numFmtId="0" fontId="0" fillId="7" borderId="11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0" fillId="4" borderId="10" xfId="0" applyFont="1" applyFill="1" applyBorder="1" applyAlignment="1">
      <alignment vertical="top" wrapText="1"/>
    </xf>
    <xf numFmtId="0" fontId="0" fillId="4" borderId="0" xfId="0" applyFont="1" applyFill="1" applyBorder="1" applyAlignment="1">
      <alignment vertical="top" wrapText="1"/>
    </xf>
    <xf numFmtId="0" fontId="0" fillId="4" borderId="11" xfId="0" applyFont="1" applyFill="1" applyBorder="1" applyAlignment="1">
      <alignment vertical="top" wrapText="1"/>
    </xf>
    <xf numFmtId="0" fontId="0" fillId="5" borderId="10" xfId="0" applyFont="1" applyFill="1" applyBorder="1" applyAlignment="1">
      <alignment vertical="top" wrapText="1"/>
    </xf>
    <xf numFmtId="0" fontId="0" fillId="5" borderId="0" xfId="0" applyFont="1" applyFill="1" applyBorder="1" applyAlignment="1">
      <alignment vertical="top" wrapText="1"/>
    </xf>
    <xf numFmtId="0" fontId="0" fillId="5" borderId="11" xfId="0" applyFont="1" applyFill="1" applyBorder="1" applyAlignment="1">
      <alignment vertical="top" wrapText="1"/>
    </xf>
    <xf numFmtId="0" fontId="0" fillId="6" borderId="12" xfId="0" applyFont="1" applyFill="1" applyBorder="1" applyAlignment="1">
      <alignment vertical="top" wrapText="1"/>
    </xf>
    <xf numFmtId="0" fontId="0" fillId="6" borderId="5" xfId="0" applyFont="1" applyFill="1" applyBorder="1" applyAlignment="1">
      <alignment vertical="top" wrapText="1"/>
    </xf>
    <xf numFmtId="0" fontId="0" fillId="6" borderId="13" xfId="0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/>
    <xf numFmtId="0" fontId="0" fillId="13" borderId="1" xfId="0" applyFill="1" applyBorder="1" applyAlignment="1">
      <alignment wrapText="1"/>
    </xf>
    <xf numFmtId="0" fontId="0" fillId="13" borderId="1" xfId="0" applyFill="1" applyBorder="1"/>
    <xf numFmtId="0" fontId="1" fillId="11" borderId="1" xfId="0" applyFont="1" applyFill="1" applyBorder="1"/>
    <xf numFmtId="0" fontId="13" fillId="0" borderId="18" xfId="1" applyFont="1" applyBorder="1" applyAlignment="1">
      <alignment horizontal="left" vertical="top" wrapText="1"/>
    </xf>
    <xf numFmtId="0" fontId="13" fillId="0" borderId="16" xfId="1" applyFont="1" applyBorder="1" applyAlignment="1">
      <alignment horizontal="left" vertical="top" wrapText="1"/>
    </xf>
    <xf numFmtId="14" fontId="13" fillId="0" borderId="18" xfId="1" applyNumberFormat="1" applyFont="1" applyBorder="1" applyAlignment="1">
      <alignment horizontal="left" vertical="top" wrapText="1"/>
    </xf>
    <xf numFmtId="0" fontId="13" fillId="0" borderId="20" xfId="1" applyFont="1" applyBorder="1" applyAlignment="1">
      <alignment horizontal="left" vertical="top" wrapText="1"/>
    </xf>
    <xf numFmtId="0" fontId="13" fillId="0" borderId="17" xfId="1" applyFont="1" applyBorder="1" applyAlignment="1">
      <alignment horizontal="left" vertical="top" wrapText="1"/>
    </xf>
    <xf numFmtId="0" fontId="13" fillId="0" borderId="17" xfId="1" applyFont="1" applyBorder="1" applyAlignment="1">
      <alignment horizontal="left" vertical="top"/>
    </xf>
    <xf numFmtId="0" fontId="13" fillId="0" borderId="19" xfId="1" applyFont="1" applyBorder="1" applyAlignment="1">
      <alignment horizontal="left" vertical="top"/>
    </xf>
    <xf numFmtId="0" fontId="13" fillId="0" borderId="15" xfId="1" applyFont="1" applyBorder="1" applyAlignment="1">
      <alignment horizontal="left" vertical="top"/>
    </xf>
    <xf numFmtId="0" fontId="13" fillId="0" borderId="0" xfId="1" applyFont="1" applyBorder="1" applyAlignment="1">
      <alignment horizontal="left" vertical="top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top"/>
    </xf>
    <xf numFmtId="0" fontId="38" fillId="0" borderId="37" xfId="0" applyFont="1" applyFill="1" applyBorder="1" applyAlignment="1">
      <alignment horizontal="left" vertical="center" wrapText="1"/>
    </xf>
    <xf numFmtId="0" fontId="38" fillId="0" borderId="31" xfId="0" applyFont="1" applyFill="1" applyBorder="1" applyAlignment="1">
      <alignment horizontal="left" vertical="center" wrapText="1"/>
    </xf>
    <xf numFmtId="0" fontId="38" fillId="0" borderId="32" xfId="0" applyFont="1" applyFill="1" applyBorder="1" applyAlignment="1">
      <alignment horizontal="left" vertical="center" wrapText="1"/>
    </xf>
    <xf numFmtId="0" fontId="30" fillId="16" borderId="6" xfId="0" applyFont="1" applyFill="1" applyBorder="1" applyAlignment="1">
      <alignment horizontal="center" vertical="center" wrapText="1"/>
    </xf>
    <xf numFmtId="0" fontId="30" fillId="16" borderId="29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3" xfId="0" applyFont="1" applyFill="1" applyBorder="1" applyAlignment="1">
      <alignment horizontal="center" vertical="center" wrapText="1"/>
    </xf>
    <xf numFmtId="0" fontId="30" fillId="16" borderId="4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7" xfId="0" applyFont="1" applyFill="1" applyBorder="1" applyAlignment="1">
      <alignment horizontal="left" vertical="center" wrapText="1"/>
    </xf>
    <xf numFmtId="0" fontId="38" fillId="0" borderId="26" xfId="0" applyFont="1" applyFill="1" applyBorder="1" applyAlignment="1">
      <alignment horizontal="left" vertical="center" wrapText="1"/>
    </xf>
    <xf numFmtId="0" fontId="31" fillId="0" borderId="36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/>
    </xf>
    <xf numFmtId="0" fontId="30" fillId="16" borderId="28" xfId="0" applyFont="1" applyFill="1" applyBorder="1" applyAlignment="1">
      <alignment horizontal="center" vertical="center" wrapText="1"/>
    </xf>
    <xf numFmtId="0" fontId="30" fillId="16" borderId="33" xfId="0" applyFont="1" applyFill="1" applyBorder="1" applyAlignment="1">
      <alignment horizontal="center" vertical="center" wrapText="1"/>
    </xf>
    <xf numFmtId="0" fontId="30" fillId="16" borderId="34" xfId="0" applyFont="1" applyFill="1" applyBorder="1" applyAlignment="1">
      <alignment horizontal="center" vertical="center" wrapText="1"/>
    </xf>
    <xf numFmtId="0" fontId="30" fillId="16" borderId="35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40" fontId="33" fillId="16" borderId="2" xfId="0" applyNumberFormat="1" applyFont="1" applyFill="1" applyBorder="1" applyAlignment="1">
      <alignment horizontal="center" vertical="center"/>
    </xf>
    <xf numFmtId="40" fontId="33" fillId="16" borderId="3" xfId="0" applyNumberFormat="1" applyFont="1" applyFill="1" applyBorder="1" applyAlignment="1">
      <alignment horizontal="center" vertical="center"/>
    </xf>
  </cellXfs>
  <cellStyles count="19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  <cellStyle name="Normal 2 2" xfId="13" xr:uid="{00000000-0005-0000-0000-00000C000000}"/>
    <cellStyle name="Normal 3" xfId="15" xr:uid="{00000000-0005-0000-0000-00000D000000}"/>
    <cellStyle name="Porcentagem" xfId="16" builtinId="5"/>
    <cellStyle name="Vírgula" xfId="12" builtinId="3"/>
    <cellStyle name="Vírgula 2" xfId="14" xr:uid="{00000000-0005-0000-0000-00000F000000}"/>
    <cellStyle name="Vírgula 2 2" xfId="18" xr:uid="{B435A9BB-2DCC-40E2-92C2-DCA896E5BC59}"/>
    <cellStyle name="Vírgula 3" xfId="17" xr:uid="{EE3A8176-4337-4AA9-BC32-9C1A8771E3E8}"/>
  </cellStyles>
  <dxfs count="5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C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B050"/>
          </stop>
        </gradientFill>
      </fill>
    </dxf>
    <dxf>
      <fill>
        <gradientFill>
          <stop position="0">
            <color theme="0"/>
          </stop>
          <stop position="1">
            <color rgb="FF92D050"/>
          </stop>
        </gradientFill>
      </fill>
    </dxf>
  </dxfs>
  <tableStyles count="0" defaultTableStyle="TableStyleMedium2" defaultPivotStyle="PivotStyleLight16"/>
  <colors>
    <mruColors>
      <color rgb="FF08296C"/>
      <color rgb="FFFFC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299413</xdr:colOff>
      <xdr:row>24</xdr:row>
      <xdr:rowOff>139800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61338" cy="7531200"/>
        </a:xfrm>
        <a:prstGeom prst="rect">
          <a:avLst/>
        </a:prstGeom>
        <a:solidFill>
          <a:srgbClr val="08296C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266698</xdr:colOff>
      <xdr:row>0</xdr:row>
      <xdr:rowOff>0</xdr:rowOff>
    </xdr:from>
    <xdr:to>
      <xdr:col>1</xdr:col>
      <xdr:colOff>439299</xdr:colOff>
      <xdr:row>24</xdr:row>
      <xdr:rowOff>139800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28623" y="0"/>
          <a:ext cx="172601" cy="7531200"/>
        </a:xfrm>
        <a:prstGeom prst="rect">
          <a:avLst/>
        </a:prstGeom>
        <a:solidFill>
          <a:srgbClr val="FFCB05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133128</xdr:colOff>
      <xdr:row>2</xdr:row>
      <xdr:rowOff>16248</xdr:rowOff>
    </xdr:from>
    <xdr:to>
      <xdr:col>1</xdr:col>
      <xdr:colOff>180647</xdr:colOff>
      <xdr:row>24</xdr:row>
      <xdr:rowOff>144573</xdr:rowOff>
    </xdr:to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 flipH="1">
          <a:off x="295053" y="1016373"/>
          <a:ext cx="47519" cy="6519600"/>
        </a:xfrm>
        <a:prstGeom prst="rect">
          <a:avLst/>
        </a:prstGeom>
        <a:solidFill>
          <a:srgbClr val="8DC63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255882</xdr:colOff>
      <xdr:row>16</xdr:row>
      <xdr:rowOff>91017</xdr:rowOff>
    </xdr:from>
    <xdr:to>
      <xdr:col>11</xdr:col>
      <xdr:colOff>505732</xdr:colOff>
      <xdr:row>24</xdr:row>
      <xdr:rowOff>58049</xdr:rowOff>
    </xdr:to>
    <xdr:pic>
      <xdr:nvPicPr>
        <xdr:cNvPr id="5" name="Picture 1" descr="logo CCEE vertical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87017"/>
          <a:ext cx="843575" cy="1262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231401</xdr:colOff>
      <xdr:row>1</xdr:row>
      <xdr:rowOff>100293</xdr:rowOff>
    </xdr:from>
    <xdr:to>
      <xdr:col>2</xdr:col>
      <xdr:colOff>714001</xdr:colOff>
      <xdr:row>3</xdr:row>
      <xdr:rowOff>201893</xdr:rowOff>
    </xdr:to>
    <xdr:pic>
      <xdr:nvPicPr>
        <xdr:cNvPr id="2" name="Imagem 1" descr="logohorizontalsemdescritiv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077" y="290793"/>
          <a:ext cx="1404658" cy="530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autoPageBreaks="0"/>
  </sheetPr>
  <dimension ref="A4:K32"/>
  <sheetViews>
    <sheetView topLeftCell="A13" workbookViewId="0">
      <selection activeCell="A31" sqref="A31:J31"/>
    </sheetView>
  </sheetViews>
  <sheetFormatPr defaultColWidth="8.85546875" defaultRowHeight="15" x14ac:dyDescent="0.25"/>
  <cols>
    <col min="1" max="1" width="21.85546875" bestFit="1" customWidth="1"/>
    <col min="2" max="2" width="9.140625" customWidth="1"/>
    <col min="8" max="8" width="9.140625" customWidth="1"/>
    <col min="10" max="10" width="10.28515625" customWidth="1"/>
  </cols>
  <sheetData>
    <row r="4" spans="1:9" ht="18.75" x14ac:dyDescent="0.3">
      <c r="A4" s="167" t="s">
        <v>16</v>
      </c>
      <c r="B4" s="167"/>
      <c r="C4" s="167"/>
      <c r="D4" s="167"/>
      <c r="E4" s="167"/>
      <c r="F4" s="167"/>
      <c r="G4" s="167"/>
      <c r="H4" s="167"/>
      <c r="I4" s="167"/>
    </row>
    <row r="5" spans="1:9" x14ac:dyDescent="0.25">
      <c r="A5" s="3" t="s">
        <v>0</v>
      </c>
      <c r="B5" s="168"/>
      <c r="C5" s="168"/>
      <c r="D5" s="168"/>
      <c r="E5" s="168"/>
      <c r="F5" s="168"/>
      <c r="G5" s="168"/>
      <c r="H5" s="168"/>
      <c r="I5" s="168"/>
    </row>
    <row r="6" spans="1:9" x14ac:dyDescent="0.25">
      <c r="A6" s="3" t="s">
        <v>1</v>
      </c>
      <c r="B6" s="168"/>
      <c r="C6" s="168"/>
      <c r="D6" s="168"/>
      <c r="E6" s="168"/>
      <c r="F6" s="168"/>
      <c r="G6" s="168"/>
      <c r="H6" s="168"/>
      <c r="I6" s="168"/>
    </row>
    <row r="7" spans="1:9" x14ac:dyDescent="0.25">
      <c r="A7" s="3" t="s">
        <v>2</v>
      </c>
      <c r="B7" s="168"/>
      <c r="C7" s="168"/>
      <c r="D7" s="168"/>
      <c r="E7" s="168"/>
      <c r="F7" s="168"/>
      <c r="G7" s="168"/>
      <c r="H7" s="168"/>
      <c r="I7" s="168"/>
    </row>
    <row r="8" spans="1:9" x14ac:dyDescent="0.25">
      <c r="A8" s="3" t="s">
        <v>11</v>
      </c>
      <c r="B8" s="168"/>
      <c r="C8" s="168"/>
      <c r="D8" s="168"/>
      <c r="E8" s="168"/>
      <c r="F8" s="168"/>
      <c r="G8" s="168"/>
      <c r="H8" s="168"/>
      <c r="I8" s="168"/>
    </row>
    <row r="9" spans="1:9" x14ac:dyDescent="0.25">
      <c r="A9" s="3" t="s">
        <v>12</v>
      </c>
      <c r="B9" s="168"/>
      <c r="C9" s="168"/>
      <c r="D9" s="168"/>
      <c r="E9" s="168"/>
      <c r="F9" s="168"/>
      <c r="G9" s="168"/>
      <c r="H9" s="168"/>
      <c r="I9" s="168"/>
    </row>
    <row r="10" spans="1:9" x14ac:dyDescent="0.25">
      <c r="A10" s="3" t="s">
        <v>13</v>
      </c>
      <c r="B10" s="168"/>
      <c r="C10" s="168"/>
      <c r="D10" s="168"/>
      <c r="E10" s="168"/>
      <c r="F10" s="168"/>
      <c r="G10" s="168"/>
      <c r="H10" s="168"/>
      <c r="I10" s="168"/>
    </row>
    <row r="11" spans="1:9" x14ac:dyDescent="0.25">
      <c r="A11" s="3" t="s">
        <v>3</v>
      </c>
      <c r="B11" s="168"/>
      <c r="C11" s="168"/>
      <c r="D11" s="168"/>
      <c r="E11" s="168"/>
      <c r="F11" s="168"/>
      <c r="G11" s="168"/>
      <c r="H11" s="168"/>
      <c r="I11" s="168"/>
    </row>
    <row r="13" spans="1:9" ht="18.75" x14ac:dyDescent="0.3">
      <c r="A13" s="169" t="s">
        <v>14</v>
      </c>
      <c r="B13" s="169"/>
      <c r="C13" s="169"/>
      <c r="D13" s="169"/>
      <c r="E13" s="169"/>
      <c r="F13" s="169"/>
      <c r="G13" s="169"/>
      <c r="H13" s="169"/>
      <c r="I13" s="169"/>
    </row>
    <row r="14" spans="1:9" ht="15" customHeight="1" x14ac:dyDescent="0.25">
      <c r="A14" s="170" t="s">
        <v>17</v>
      </c>
      <c r="B14" s="171"/>
      <c r="C14" s="171"/>
      <c r="D14" s="171"/>
      <c r="E14" s="171"/>
      <c r="F14" s="171"/>
      <c r="G14" s="171"/>
      <c r="H14" s="171"/>
      <c r="I14" s="172"/>
    </row>
    <row r="15" spans="1:9" x14ac:dyDescent="0.25">
      <c r="A15" s="173"/>
      <c r="B15" s="174"/>
      <c r="C15" s="174"/>
      <c r="D15" s="174"/>
      <c r="E15" s="174"/>
      <c r="F15" s="174"/>
      <c r="G15" s="174"/>
      <c r="H15" s="174"/>
      <c r="I15" s="175"/>
    </row>
    <row r="16" spans="1:9" x14ac:dyDescent="0.25">
      <c r="A16" s="176" t="s">
        <v>18</v>
      </c>
      <c r="B16" s="177"/>
      <c r="C16" s="177"/>
      <c r="D16" s="177"/>
      <c r="E16" s="177"/>
      <c r="F16" s="177"/>
      <c r="G16" s="177"/>
      <c r="H16" s="177"/>
      <c r="I16" s="178"/>
    </row>
    <row r="17" spans="1:11" x14ac:dyDescent="0.25">
      <c r="A17" s="164" t="s">
        <v>19</v>
      </c>
      <c r="B17" s="165"/>
      <c r="C17" s="165"/>
      <c r="D17" s="165"/>
      <c r="E17" s="165"/>
      <c r="F17" s="165"/>
      <c r="G17" s="165"/>
      <c r="H17" s="165"/>
      <c r="I17" s="166"/>
    </row>
    <row r="18" spans="1:11" x14ac:dyDescent="0.25">
      <c r="A18" s="179" t="s">
        <v>20</v>
      </c>
      <c r="B18" s="180"/>
      <c r="C18" s="180"/>
      <c r="D18" s="180"/>
      <c r="E18" s="180"/>
      <c r="F18" s="180"/>
      <c r="G18" s="180"/>
      <c r="H18" s="180"/>
      <c r="I18" s="181"/>
    </row>
    <row r="19" spans="1:11" x14ac:dyDescent="0.25">
      <c r="A19" s="182" t="s">
        <v>21</v>
      </c>
      <c r="B19" s="183"/>
      <c r="C19" s="183"/>
      <c r="D19" s="183"/>
      <c r="E19" s="183"/>
      <c r="F19" s="183"/>
      <c r="G19" s="183"/>
      <c r="H19" s="183"/>
      <c r="I19" s="184"/>
    </row>
    <row r="20" spans="1:11" x14ac:dyDescent="0.25">
      <c r="A20" s="185" t="s">
        <v>22</v>
      </c>
      <c r="B20" s="186"/>
      <c r="C20" s="186"/>
      <c r="D20" s="186"/>
      <c r="E20" s="186"/>
      <c r="F20" s="186"/>
      <c r="G20" s="186"/>
      <c r="H20" s="186"/>
      <c r="I20" s="187"/>
    </row>
    <row r="21" spans="1:11" x14ac:dyDescent="0.25">
      <c r="A21" s="188" t="s">
        <v>15</v>
      </c>
      <c r="B21" s="189" t="s">
        <v>4</v>
      </c>
      <c r="C21" s="189"/>
      <c r="D21" s="189" t="s">
        <v>5</v>
      </c>
      <c r="E21" s="189"/>
      <c r="F21" s="189" t="s">
        <v>6</v>
      </c>
      <c r="G21" s="189"/>
      <c r="H21" s="189" t="s">
        <v>7</v>
      </c>
      <c r="I21" s="189"/>
    </row>
    <row r="22" spans="1:11" x14ac:dyDescent="0.25">
      <c r="A22" s="188"/>
      <c r="B22" s="168"/>
      <c r="C22" s="168"/>
      <c r="D22" s="168"/>
      <c r="E22" s="168"/>
      <c r="F22" s="168"/>
      <c r="G22" s="168"/>
      <c r="H22" s="168"/>
      <c r="I22" s="168"/>
    </row>
    <row r="24" spans="1:11" ht="18.75" x14ac:dyDescent="0.3">
      <c r="A24" s="5" t="s">
        <v>23</v>
      </c>
      <c r="B24" s="6"/>
      <c r="C24" s="6"/>
      <c r="D24" s="6"/>
      <c r="E24" s="6"/>
      <c r="F24" s="6"/>
      <c r="G24" s="6"/>
      <c r="H24" s="6"/>
      <c r="I24" s="6"/>
      <c r="J24" s="6"/>
      <c r="K24" s="7"/>
    </row>
    <row r="25" spans="1:11" x14ac:dyDescent="0.25">
      <c r="A25" s="192" t="s">
        <v>25</v>
      </c>
      <c r="B25" s="192"/>
      <c r="C25" s="192"/>
      <c r="D25" s="192"/>
      <c r="E25" s="192"/>
      <c r="F25" s="192"/>
      <c r="G25" s="192"/>
      <c r="H25" s="192"/>
      <c r="I25" s="192"/>
      <c r="J25" s="192"/>
      <c r="K25" s="4" t="s">
        <v>26</v>
      </c>
    </row>
    <row r="26" spans="1:11" x14ac:dyDescent="0.25">
      <c r="A26" s="191" t="s">
        <v>24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"/>
    </row>
    <row r="27" spans="1:11" x14ac:dyDescent="0.25">
      <c r="A27" s="191" t="s">
        <v>27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"/>
    </row>
    <row r="28" spans="1:11" ht="15" customHeight="1" x14ac:dyDescent="0.25">
      <c r="A28" s="190" t="s">
        <v>8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"/>
    </row>
    <row r="29" spans="1:11" x14ac:dyDescent="0.25">
      <c r="A29" s="190" t="s">
        <v>9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"/>
    </row>
    <row r="30" spans="1:11" x14ac:dyDescent="0.25">
      <c r="A30" s="191" t="s">
        <v>28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"/>
    </row>
    <row r="31" spans="1:11" x14ac:dyDescent="0.25">
      <c r="A31" s="191" t="s">
        <v>10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</sheetData>
  <mergeCells count="31">
    <mergeCell ref="A28:J28"/>
    <mergeCell ref="A29:J29"/>
    <mergeCell ref="A30:J30"/>
    <mergeCell ref="A31:J31"/>
    <mergeCell ref="F22:G22"/>
    <mergeCell ref="H22:I22"/>
    <mergeCell ref="A25:J25"/>
    <mergeCell ref="A26:J26"/>
    <mergeCell ref="A27:J27"/>
    <mergeCell ref="A18:I18"/>
    <mergeCell ref="A19:I19"/>
    <mergeCell ref="A20:I20"/>
    <mergeCell ref="A21:A22"/>
    <mergeCell ref="B21:C21"/>
    <mergeCell ref="D21:E21"/>
    <mergeCell ref="F21:G21"/>
    <mergeCell ref="H21:I21"/>
    <mergeCell ref="B22:C22"/>
    <mergeCell ref="D22:E22"/>
    <mergeCell ref="A17:I17"/>
    <mergeCell ref="A4:I4"/>
    <mergeCell ref="B5:I5"/>
    <mergeCell ref="B6:I6"/>
    <mergeCell ref="B7:I7"/>
    <mergeCell ref="B8:I8"/>
    <mergeCell ref="B9:I9"/>
    <mergeCell ref="B10:I10"/>
    <mergeCell ref="B11:I11"/>
    <mergeCell ref="A13:I13"/>
    <mergeCell ref="A14:I15"/>
    <mergeCell ref="A16:I16"/>
  </mergeCells>
  <conditionalFormatting sqref="B22:I22">
    <cfRule type="cellIs" dxfId="4" priority="1" operator="equal">
      <formula>$A$20</formula>
    </cfRule>
    <cfRule type="cellIs" dxfId="3" priority="2" operator="equal">
      <formula>$A$19</formula>
    </cfRule>
    <cfRule type="cellIs" dxfId="2" priority="3" operator="equal">
      <formula>$A$18</formula>
    </cfRule>
    <cfRule type="cellIs" dxfId="1" priority="4" operator="equal">
      <formula>$A$17</formula>
    </cfRule>
    <cfRule type="cellIs" dxfId="0" priority="5" operator="equal">
      <formula>$A$16</formula>
    </cfRule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dataValidations count="2">
    <dataValidation type="list" allowBlank="1" showInputMessage="1" showErrorMessage="1" sqref="K26:K31" xr:uid="{00000000-0002-0000-0000-000000000000}">
      <formula1>"Sim, Não"</formula1>
    </dataValidation>
    <dataValidation type="list" allowBlank="1" showInputMessage="1" showErrorMessage="1" sqref="B22:I22" xr:uid="{00000000-0002-0000-0000-000001000000}">
      <formula1>$A$16:$A$20</formula1>
    </dataValidation>
  </dataValidation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0">
    <pageSetUpPr fitToPage="1"/>
  </sheetPr>
  <dimension ref="A1:H81"/>
  <sheetViews>
    <sheetView showGridLines="0" topLeftCell="B1" zoomScale="90" zoomScaleNormal="90" workbookViewId="0">
      <selection activeCell="D2" sqref="D1:F1048576"/>
    </sheetView>
  </sheetViews>
  <sheetFormatPr defaultColWidth="9.140625" defaultRowHeight="12.75" x14ac:dyDescent="0.2"/>
  <cols>
    <col min="1" max="1" width="18.140625" style="48" customWidth="1"/>
    <col min="2" max="2" width="56.42578125" style="48" bestFit="1" customWidth="1"/>
    <col min="3" max="3" width="19.5703125" style="48" customWidth="1"/>
    <col min="4" max="4" width="20.28515625" style="48" bestFit="1" customWidth="1"/>
    <col min="5" max="5" width="15.28515625" style="48" customWidth="1"/>
    <col min="6" max="6" width="19.85546875" style="48" bestFit="1" customWidth="1"/>
    <col min="7" max="7" width="24.28515625" style="48" bestFit="1" customWidth="1"/>
    <col min="8" max="9" width="16.140625" style="48" bestFit="1" customWidth="1"/>
    <col min="10" max="11" width="9.140625" style="48" customWidth="1"/>
    <col min="12" max="16384" width="9.140625" style="48"/>
  </cols>
  <sheetData>
    <row r="1" spans="1:8" customFormat="1" ht="27.75" customHeight="1" x14ac:dyDescent="0.25">
      <c r="A1" s="220" t="s">
        <v>189</v>
      </c>
      <c r="B1" s="220"/>
      <c r="C1" s="220"/>
      <c r="D1" s="220"/>
      <c r="E1" s="220"/>
      <c r="F1" s="220"/>
      <c r="G1" s="220"/>
      <c r="H1" s="220"/>
    </row>
    <row r="2" spans="1:8" customFormat="1" ht="9" customHeight="1" x14ac:dyDescent="0.25">
      <c r="B2" s="40"/>
      <c r="D2" s="41"/>
      <c r="E2" s="40" t="s">
        <v>69</v>
      </c>
      <c r="F2" s="40"/>
      <c r="G2" s="43"/>
    </row>
    <row r="3" spans="1:8" s="44" customFormat="1" ht="15.95" customHeight="1" x14ac:dyDescent="0.25">
      <c r="D3" s="61"/>
      <c r="E3" s="62" t="s">
        <v>50</v>
      </c>
      <c r="F3" s="62" t="s">
        <v>51</v>
      </c>
      <c r="G3" s="62" t="s">
        <v>52</v>
      </c>
    </row>
    <row r="4" spans="1:8" s="44" customFormat="1" ht="15.95" customHeight="1" x14ac:dyDescent="0.25">
      <c r="B4" s="56"/>
      <c r="C4" s="56"/>
      <c r="D4" s="63" t="s">
        <v>70</v>
      </c>
      <c r="E4" s="128">
        <v>121282639.55</v>
      </c>
      <c r="F4" s="65">
        <v>1</v>
      </c>
      <c r="G4" s="66">
        <f>COUNT(E12:E80)</f>
        <v>69</v>
      </c>
    </row>
    <row r="5" spans="1:8" s="44" customFormat="1" ht="15.95" customHeight="1" x14ac:dyDescent="0.25">
      <c r="B5" s="50"/>
      <c r="C5" s="56"/>
      <c r="D5" s="93" t="s">
        <v>71</v>
      </c>
      <c r="E5" s="94">
        <v>42869674.100000001</v>
      </c>
      <c r="F5" s="95" t="s">
        <v>54</v>
      </c>
      <c r="G5" s="95" t="s">
        <v>54</v>
      </c>
    </row>
    <row r="6" spans="1:8" s="44" customFormat="1" ht="15.95" customHeight="1" x14ac:dyDescent="0.25">
      <c r="B6" s="55"/>
      <c r="C6" s="56"/>
      <c r="D6" s="93" t="s">
        <v>53</v>
      </c>
      <c r="E6" s="94">
        <v>78400643.710000023</v>
      </c>
      <c r="F6" s="96" t="s">
        <v>54</v>
      </c>
      <c r="G6" s="95" t="s">
        <v>54</v>
      </c>
    </row>
    <row r="7" spans="1:8" s="44" customFormat="1" ht="15.95" customHeight="1" x14ac:dyDescent="0.25">
      <c r="B7" s="55"/>
      <c r="C7" s="57"/>
      <c r="D7" s="93" t="s">
        <v>72</v>
      </c>
      <c r="E7" s="94">
        <v>35014509.120000005</v>
      </c>
      <c r="F7" s="96" t="s">
        <v>54</v>
      </c>
      <c r="G7" s="95" t="s">
        <v>54</v>
      </c>
    </row>
    <row r="8" spans="1:8" s="44" customFormat="1" ht="15.95" customHeight="1" x14ac:dyDescent="0.25">
      <c r="B8" s="55"/>
      <c r="C8" s="57"/>
      <c r="D8" s="122" t="s">
        <v>166</v>
      </c>
      <c r="E8" s="68">
        <f>SUM(E5:E7)</f>
        <v>156284826.93000004</v>
      </c>
      <c r="F8" s="69">
        <f>E8/E4</f>
        <v>1.2886001451639748</v>
      </c>
      <c r="G8" s="70" t="s">
        <v>54</v>
      </c>
    </row>
    <row r="9" spans="1:8" s="44" customFormat="1" ht="15.95" customHeight="1" x14ac:dyDescent="0.25">
      <c r="B9" s="55"/>
      <c r="C9" s="57"/>
      <c r="D9" s="71" t="s">
        <v>55</v>
      </c>
      <c r="E9" s="72">
        <f>SUM(G12:G80)</f>
        <v>0</v>
      </c>
      <c r="F9" s="123">
        <f>E9/E4</f>
        <v>0</v>
      </c>
      <c r="G9" s="74" t="s">
        <v>54</v>
      </c>
    </row>
    <row r="10" spans="1:8" s="44" customFormat="1" ht="15.95" customHeight="1" x14ac:dyDescent="0.25">
      <c r="A10" s="47"/>
      <c r="C10" s="47"/>
    </row>
    <row r="11" spans="1:8" s="46" customFormat="1" ht="39" customHeight="1" x14ac:dyDescent="0.25">
      <c r="A11" s="77" t="s">
        <v>56</v>
      </c>
      <c r="B11" s="77" t="s">
        <v>57</v>
      </c>
      <c r="C11" s="77" t="s">
        <v>58</v>
      </c>
      <c r="D11" s="78" t="s">
        <v>59</v>
      </c>
      <c r="E11" s="78" t="s">
        <v>74</v>
      </c>
      <c r="F11" s="77" t="s">
        <v>75</v>
      </c>
      <c r="G11" s="77" t="s">
        <v>76</v>
      </c>
    </row>
    <row r="12" spans="1:8" s="45" customFormat="1" ht="15" customHeight="1" x14ac:dyDescent="0.25">
      <c r="A12" s="79">
        <v>2016440000162</v>
      </c>
      <c r="B12" s="80" t="s">
        <v>92</v>
      </c>
      <c r="C12" s="80" t="s">
        <v>84</v>
      </c>
      <c r="D12" s="86">
        <v>1.9542820216000002E-2</v>
      </c>
      <c r="E12" s="82">
        <v>2370204.8199999998</v>
      </c>
      <c r="F12" s="82">
        <v>2370204.8199999998</v>
      </c>
      <c r="G12" s="75">
        <f>E12-F12</f>
        <v>0</v>
      </c>
      <c r="H12" s="54"/>
    </row>
    <row r="13" spans="1:8" s="45" customFormat="1" ht="15" customHeight="1" x14ac:dyDescent="0.25">
      <c r="A13" s="79">
        <v>2341467000120</v>
      </c>
      <c r="B13" s="80" t="s">
        <v>125</v>
      </c>
      <c r="C13" s="80" t="s">
        <v>126</v>
      </c>
      <c r="D13" s="86">
        <v>1.4783878193E-2</v>
      </c>
      <c r="E13" s="82">
        <v>1793027.77</v>
      </c>
      <c r="F13" s="82">
        <v>1793027.77</v>
      </c>
      <c r="G13" s="75">
        <f t="shared" ref="G13:G76" si="0">E13-F13</f>
        <v>0</v>
      </c>
      <c r="H13" s="54"/>
    </row>
    <row r="14" spans="1:8" s="45" customFormat="1" ht="15" customHeight="1" x14ac:dyDescent="0.25">
      <c r="A14" s="79">
        <v>33050071000158</v>
      </c>
      <c r="B14" s="80" t="s">
        <v>137</v>
      </c>
      <c r="C14" s="80" t="s">
        <v>100</v>
      </c>
      <c r="D14" s="86">
        <v>1.8085241038000001E-2</v>
      </c>
      <c r="E14" s="82">
        <v>2193425.77</v>
      </c>
      <c r="F14" s="82">
        <v>2193425.77</v>
      </c>
      <c r="G14" s="75">
        <f t="shared" si="0"/>
        <v>0</v>
      </c>
      <c r="H14" s="54"/>
    </row>
    <row r="15" spans="1:8" s="45" customFormat="1" ht="15" customHeight="1" x14ac:dyDescent="0.25">
      <c r="A15" s="79">
        <v>2302100000106</v>
      </c>
      <c r="B15" s="80" t="s">
        <v>133</v>
      </c>
      <c r="C15" s="80" t="s">
        <v>103</v>
      </c>
      <c r="D15" s="86">
        <v>1.5434735317000001E-2</v>
      </c>
      <c r="E15" s="82">
        <v>1871965.44</v>
      </c>
      <c r="F15" s="82">
        <v>1871965.44</v>
      </c>
      <c r="G15" s="75">
        <f t="shared" si="0"/>
        <v>0</v>
      </c>
      <c r="H15" s="54"/>
    </row>
    <row r="16" spans="1:8" s="45" customFormat="1" ht="15" customHeight="1" x14ac:dyDescent="0.25">
      <c r="A16" s="79">
        <v>7282377000120</v>
      </c>
      <c r="B16" s="80" t="s">
        <v>97</v>
      </c>
      <c r="C16" s="80" t="s">
        <v>128</v>
      </c>
      <c r="D16" s="86">
        <v>6.0814586719999996E-3</v>
      </c>
      <c r="E16" s="82">
        <v>737575.36</v>
      </c>
      <c r="F16" s="82">
        <v>737575.36</v>
      </c>
      <c r="G16" s="75">
        <f t="shared" si="0"/>
        <v>0</v>
      </c>
      <c r="H16" s="54"/>
    </row>
    <row r="17" spans="1:8" s="45" customFormat="1" ht="15" customHeight="1" x14ac:dyDescent="0.25">
      <c r="A17" s="79">
        <v>5965546000109</v>
      </c>
      <c r="B17" s="80" t="s">
        <v>194</v>
      </c>
      <c r="C17" s="80" t="s">
        <v>63</v>
      </c>
      <c r="D17" s="86">
        <v>3.617860987E-3</v>
      </c>
      <c r="E17" s="82">
        <v>438783.73</v>
      </c>
      <c r="F17" s="82">
        <v>438783.73</v>
      </c>
      <c r="G17" s="75">
        <f t="shared" si="0"/>
        <v>0</v>
      </c>
      <c r="H17" s="54"/>
    </row>
    <row r="18" spans="1:8" s="45" customFormat="1" ht="15" customHeight="1" x14ac:dyDescent="0.25">
      <c r="A18" s="79">
        <v>12272084000100</v>
      </c>
      <c r="B18" s="80" t="s">
        <v>138</v>
      </c>
      <c r="C18" s="80" t="s">
        <v>62</v>
      </c>
      <c r="D18" s="86">
        <v>5.6542931659999997E-3</v>
      </c>
      <c r="E18" s="82">
        <v>685767.6</v>
      </c>
      <c r="F18" s="82">
        <v>685767.6</v>
      </c>
      <c r="G18" s="75">
        <f t="shared" si="0"/>
        <v>0</v>
      </c>
      <c r="H18" s="54"/>
    </row>
    <row r="19" spans="1:8" s="45" customFormat="1" ht="15" customHeight="1" x14ac:dyDescent="0.25">
      <c r="A19" s="79">
        <v>7522669000192</v>
      </c>
      <c r="B19" s="80" t="s">
        <v>180</v>
      </c>
      <c r="C19" s="80" t="s">
        <v>91</v>
      </c>
      <c r="D19" s="86">
        <v>1.1131046331E-2</v>
      </c>
      <c r="E19" s="82">
        <v>1350002.68</v>
      </c>
      <c r="F19" s="82">
        <v>1350002.68</v>
      </c>
      <c r="G19" s="75">
        <f t="shared" si="0"/>
        <v>0</v>
      </c>
      <c r="H19" s="54"/>
    </row>
    <row r="20" spans="1:8" s="45" customFormat="1" ht="15" customHeight="1" x14ac:dyDescent="0.25">
      <c r="A20" s="79">
        <v>8467115000100</v>
      </c>
      <c r="B20" s="80" t="s">
        <v>139</v>
      </c>
      <c r="C20" s="80" t="s">
        <v>112</v>
      </c>
      <c r="D20" s="86">
        <v>9.3901176969999993E-3</v>
      </c>
      <c r="E20" s="82">
        <v>1138858.26</v>
      </c>
      <c r="F20" s="82">
        <v>1138858.26</v>
      </c>
      <c r="G20" s="75">
        <f t="shared" si="0"/>
        <v>0</v>
      </c>
      <c r="H20" s="54"/>
    </row>
    <row r="21" spans="1:8" s="45" customFormat="1" ht="15" customHeight="1" x14ac:dyDescent="0.25">
      <c r="A21" s="79">
        <v>8336783000190</v>
      </c>
      <c r="B21" s="80" t="s">
        <v>131</v>
      </c>
      <c r="C21" s="80" t="s">
        <v>82</v>
      </c>
      <c r="D21" s="86">
        <v>2.803136832E-2</v>
      </c>
      <c r="E21" s="82">
        <v>3399718.34</v>
      </c>
      <c r="F21" s="82">
        <v>3399718.34</v>
      </c>
      <c r="G21" s="75">
        <f t="shared" si="0"/>
        <v>0</v>
      </c>
      <c r="H21" s="54"/>
    </row>
    <row r="22" spans="1:8" s="45" customFormat="1" ht="15" customHeight="1" x14ac:dyDescent="0.25">
      <c r="A22" s="79">
        <v>1543032000104</v>
      </c>
      <c r="B22" s="80" t="s">
        <v>140</v>
      </c>
      <c r="C22" s="80" t="s">
        <v>121</v>
      </c>
      <c r="D22" s="86">
        <v>2.3796851146000001E-2</v>
      </c>
      <c r="E22" s="82">
        <v>2886144.92</v>
      </c>
      <c r="F22" s="82">
        <v>2886144.92</v>
      </c>
      <c r="G22" s="75">
        <f t="shared" si="0"/>
        <v>0</v>
      </c>
      <c r="H22" s="54"/>
    </row>
    <row r="23" spans="1:8" s="45" customFormat="1" ht="15" customHeight="1" x14ac:dyDescent="0.25">
      <c r="A23" s="79">
        <v>4895728000180</v>
      </c>
      <c r="B23" s="80" t="s">
        <v>165</v>
      </c>
      <c r="C23" s="80" t="s">
        <v>60</v>
      </c>
      <c r="D23" s="86">
        <v>1.8998858356999999E-2</v>
      </c>
      <c r="E23" s="82">
        <v>2304231.69</v>
      </c>
      <c r="F23" s="82">
        <v>2304231.69</v>
      </c>
      <c r="G23" s="75">
        <f t="shared" si="0"/>
        <v>0</v>
      </c>
      <c r="H23" s="54"/>
    </row>
    <row r="24" spans="1:8" s="45" customFormat="1" ht="15" customHeight="1" x14ac:dyDescent="0.25">
      <c r="A24" s="79">
        <v>10835932000108</v>
      </c>
      <c r="B24" s="80" t="s">
        <v>141</v>
      </c>
      <c r="C24" s="80" t="s">
        <v>101</v>
      </c>
      <c r="D24" s="86">
        <v>0.16631684266499999</v>
      </c>
      <c r="E24" s="82">
        <v>20171345.68</v>
      </c>
      <c r="F24" s="82">
        <v>20171345.68</v>
      </c>
      <c r="G24" s="75">
        <f t="shared" si="0"/>
        <v>0</v>
      </c>
      <c r="H24" s="54"/>
    </row>
    <row r="25" spans="1:8" s="45" customFormat="1" ht="15" customHeight="1" x14ac:dyDescent="0.25">
      <c r="A25" s="79">
        <v>25086034000171</v>
      </c>
      <c r="B25" s="80" t="s">
        <v>98</v>
      </c>
      <c r="C25" s="80" t="s">
        <v>108</v>
      </c>
      <c r="D25" s="86">
        <v>4.3761235900000002E-3</v>
      </c>
      <c r="E25" s="82">
        <v>530747.81999999995</v>
      </c>
      <c r="F25" s="82">
        <v>530747.81999999995</v>
      </c>
      <c r="G25" s="75">
        <f t="shared" si="0"/>
        <v>0</v>
      </c>
      <c r="H25" s="54"/>
    </row>
    <row r="26" spans="1:8" s="45" customFormat="1" ht="15" customHeight="1" x14ac:dyDescent="0.25">
      <c r="A26" s="79">
        <v>6272793000184</v>
      </c>
      <c r="B26" s="80" t="s">
        <v>142</v>
      </c>
      <c r="C26" s="80" t="s">
        <v>106</v>
      </c>
      <c r="D26" s="86">
        <v>1.3831006862999999E-2</v>
      </c>
      <c r="E26" s="82">
        <v>1677461.02</v>
      </c>
      <c r="F26" s="82">
        <v>1677461.02</v>
      </c>
      <c r="G26" s="75">
        <f t="shared" si="0"/>
        <v>0</v>
      </c>
      <c r="H26" s="54"/>
    </row>
    <row r="27" spans="1:8" s="45" customFormat="1" ht="15" customHeight="1" x14ac:dyDescent="0.25">
      <c r="A27" s="79">
        <v>3467321000199</v>
      </c>
      <c r="B27" s="80" t="s">
        <v>96</v>
      </c>
      <c r="C27" s="80" t="s">
        <v>105</v>
      </c>
      <c r="D27" s="86">
        <v>1.3767594984999999E-2</v>
      </c>
      <c r="E27" s="82">
        <v>1669770.26</v>
      </c>
      <c r="F27" s="82">
        <v>1669770.26</v>
      </c>
      <c r="G27" s="75">
        <f t="shared" si="0"/>
        <v>0</v>
      </c>
      <c r="H27" s="54"/>
    </row>
    <row r="28" spans="1:8" s="45" customFormat="1" ht="15" customHeight="1" x14ac:dyDescent="0.25">
      <c r="A28" s="79">
        <v>6981180000116</v>
      </c>
      <c r="B28" s="80" t="s">
        <v>130</v>
      </c>
      <c r="C28" s="80" t="s">
        <v>66</v>
      </c>
      <c r="D28" s="86">
        <v>5.4861040744999999E-2</v>
      </c>
      <c r="E28" s="82">
        <v>6653691.8300000001</v>
      </c>
      <c r="F28" s="82">
        <v>6653691.8300000001</v>
      </c>
      <c r="G28" s="75">
        <f t="shared" si="0"/>
        <v>0</v>
      </c>
      <c r="H28" s="54"/>
    </row>
    <row r="29" spans="1:8" s="45" customFormat="1" ht="15" customHeight="1" x14ac:dyDescent="0.25">
      <c r="A29" s="79">
        <v>6840748000189</v>
      </c>
      <c r="B29" s="80" t="s">
        <v>143</v>
      </c>
      <c r="C29" s="80" t="s">
        <v>65</v>
      </c>
      <c r="D29" s="86">
        <v>7.7897143690000004E-3</v>
      </c>
      <c r="E29" s="82">
        <v>944757.12</v>
      </c>
      <c r="F29" s="82">
        <v>944757.12</v>
      </c>
      <c r="G29" s="75">
        <f t="shared" si="0"/>
        <v>0</v>
      </c>
      <c r="H29" s="54"/>
    </row>
    <row r="30" spans="1:8" s="45" customFormat="1" ht="15" customHeight="1" x14ac:dyDescent="0.25">
      <c r="A30" s="79">
        <v>5914650000166</v>
      </c>
      <c r="B30" s="80" t="s">
        <v>144</v>
      </c>
      <c r="C30" s="80" t="s">
        <v>129</v>
      </c>
      <c r="D30" s="86">
        <v>4.1782068880000002E-3</v>
      </c>
      <c r="E30" s="82">
        <v>506743.96</v>
      </c>
      <c r="F30" s="82">
        <v>506743.96</v>
      </c>
      <c r="G30" s="75">
        <f t="shared" si="0"/>
        <v>0</v>
      </c>
      <c r="H30" s="54"/>
    </row>
    <row r="31" spans="1:8" s="45" customFormat="1" ht="15" customHeight="1" x14ac:dyDescent="0.25">
      <c r="A31" s="79">
        <v>15139629000194</v>
      </c>
      <c r="B31" s="80" t="s">
        <v>145</v>
      </c>
      <c r="C31" s="80" t="s">
        <v>83</v>
      </c>
      <c r="D31" s="86">
        <v>3.1212037634E-2</v>
      </c>
      <c r="E31" s="82">
        <v>3785478.31</v>
      </c>
      <c r="F31" s="82">
        <v>3785478.31</v>
      </c>
      <c r="G31" s="75">
        <f t="shared" si="0"/>
        <v>0</v>
      </c>
      <c r="H31" s="54"/>
    </row>
    <row r="32" spans="1:8" s="45" customFormat="1" ht="15" customHeight="1" x14ac:dyDescent="0.25">
      <c r="A32" s="79">
        <v>7047251000170</v>
      </c>
      <c r="B32" s="80" t="s">
        <v>146</v>
      </c>
      <c r="C32" s="80" t="s">
        <v>102</v>
      </c>
      <c r="D32" s="86">
        <v>2.1318981014999999E-2</v>
      </c>
      <c r="E32" s="82">
        <v>2585622.29</v>
      </c>
      <c r="F32" s="82">
        <v>2585622.29</v>
      </c>
      <c r="G32" s="75">
        <f t="shared" si="0"/>
        <v>0</v>
      </c>
      <c r="H32" s="54"/>
    </row>
    <row r="33" spans="1:8" s="45" customFormat="1" ht="15" customHeight="1" x14ac:dyDescent="0.25">
      <c r="A33" s="79">
        <v>4368898000106</v>
      </c>
      <c r="B33" s="80" t="s">
        <v>132</v>
      </c>
      <c r="C33" s="80" t="s">
        <v>64</v>
      </c>
      <c r="D33" s="86">
        <v>2.5237305367000001E-2</v>
      </c>
      <c r="E33" s="82">
        <v>3060847.01</v>
      </c>
      <c r="F33" s="82">
        <v>3060847.01</v>
      </c>
      <c r="G33" s="75">
        <f t="shared" si="0"/>
        <v>0</v>
      </c>
      <c r="H33" s="54"/>
    </row>
    <row r="34" spans="1:8" s="45" customFormat="1" ht="15" customHeight="1" x14ac:dyDescent="0.25">
      <c r="A34" s="79">
        <v>8324196000181</v>
      </c>
      <c r="B34" s="80" t="s">
        <v>147</v>
      </c>
      <c r="C34" s="80" t="s">
        <v>85</v>
      </c>
      <c r="D34" s="86">
        <v>8.1267735730000002E-3</v>
      </c>
      <c r="E34" s="82">
        <v>985636.55</v>
      </c>
      <c r="F34" s="82">
        <v>985636.55</v>
      </c>
      <c r="G34" s="75">
        <f t="shared" si="0"/>
        <v>0</v>
      </c>
      <c r="H34" s="54"/>
    </row>
    <row r="35" spans="1:8" s="45" customFormat="1" ht="15" customHeight="1" x14ac:dyDescent="0.25">
      <c r="A35" s="79">
        <v>53859112000169</v>
      </c>
      <c r="B35" s="80" t="s">
        <v>113</v>
      </c>
      <c r="C35" s="80" t="s">
        <v>109</v>
      </c>
      <c r="D35" s="86">
        <v>3.7634475280000001E-3</v>
      </c>
      <c r="E35" s="82">
        <v>456440.85</v>
      </c>
      <c r="F35" s="82">
        <v>456440.85</v>
      </c>
      <c r="G35" s="75">
        <f t="shared" si="0"/>
        <v>0</v>
      </c>
      <c r="H35" s="54"/>
    </row>
    <row r="36" spans="1:8" s="45" customFormat="1" ht="15" customHeight="1" x14ac:dyDescent="0.25">
      <c r="A36" s="79">
        <v>33050196000188</v>
      </c>
      <c r="B36" s="80" t="s">
        <v>148</v>
      </c>
      <c r="C36" s="80" t="s">
        <v>68</v>
      </c>
      <c r="D36" s="86">
        <v>3.7409173784999999E-2</v>
      </c>
      <c r="E36" s="82">
        <v>4537083.34</v>
      </c>
      <c r="F36" s="82">
        <v>4537083.34</v>
      </c>
      <c r="G36" s="75">
        <f t="shared" si="0"/>
        <v>0</v>
      </c>
      <c r="H36" s="54"/>
    </row>
    <row r="37" spans="1:8" s="45" customFormat="1" ht="15" customHeight="1" x14ac:dyDescent="0.25">
      <c r="A37" s="79">
        <v>4172213000151</v>
      </c>
      <c r="B37" s="80" t="s">
        <v>149</v>
      </c>
      <c r="C37" s="80" t="s">
        <v>122</v>
      </c>
      <c r="D37" s="86">
        <v>0.267986063138</v>
      </c>
      <c r="E37" s="82">
        <v>32502057.100000001</v>
      </c>
      <c r="F37" s="82">
        <v>32502057.100000001</v>
      </c>
      <c r="G37" s="75">
        <f t="shared" si="0"/>
        <v>0</v>
      </c>
      <c r="H37" s="54"/>
    </row>
    <row r="38" spans="1:8" s="45" customFormat="1" ht="15" customHeight="1" x14ac:dyDescent="0.25">
      <c r="A38" s="79">
        <v>23664303000104</v>
      </c>
      <c r="B38" s="80" t="s">
        <v>150</v>
      </c>
      <c r="C38" s="80" t="s">
        <v>124</v>
      </c>
      <c r="D38" s="86">
        <v>5.4247458899999996E-4</v>
      </c>
      <c r="E38" s="82">
        <v>65792.75</v>
      </c>
      <c r="F38" s="82">
        <v>65792.75</v>
      </c>
      <c r="G38" s="75">
        <f t="shared" si="0"/>
        <v>0</v>
      </c>
      <c r="H38" s="54"/>
    </row>
    <row r="39" spans="1:8" s="45" customFormat="1" ht="15" customHeight="1" x14ac:dyDescent="0.25">
      <c r="A39" s="79">
        <v>2328280000197</v>
      </c>
      <c r="B39" s="80" t="s">
        <v>114</v>
      </c>
      <c r="C39" s="80" t="s">
        <v>110</v>
      </c>
      <c r="D39" s="86">
        <v>2.1389944591999999E-2</v>
      </c>
      <c r="E39" s="82">
        <v>2594228.94</v>
      </c>
      <c r="F39" s="82">
        <v>2594228.94</v>
      </c>
      <c r="G39" s="75">
        <f t="shared" si="0"/>
        <v>0</v>
      </c>
      <c r="H39" s="54"/>
    </row>
    <row r="40" spans="1:8" s="45" customFormat="1" ht="15" customHeight="1" x14ac:dyDescent="0.25">
      <c r="A40" s="79">
        <v>4065033000170</v>
      </c>
      <c r="B40" s="80" t="s">
        <v>151</v>
      </c>
      <c r="C40" s="80" t="s">
        <v>127</v>
      </c>
      <c r="D40" s="86">
        <v>1.3192212966000001E-2</v>
      </c>
      <c r="E40" s="82">
        <v>1599986.41</v>
      </c>
      <c r="F40" s="82">
        <v>1599986.41</v>
      </c>
      <c r="G40" s="75">
        <f t="shared" si="0"/>
        <v>0</v>
      </c>
      <c r="H40" s="54"/>
    </row>
    <row r="41" spans="1:8" s="45" customFormat="1" ht="15" customHeight="1" x14ac:dyDescent="0.25">
      <c r="A41" s="79">
        <v>61695227000193</v>
      </c>
      <c r="B41" s="80" t="s">
        <v>152</v>
      </c>
      <c r="C41" s="80" t="s">
        <v>61</v>
      </c>
      <c r="D41" s="86">
        <v>6.1209428385999999E-2</v>
      </c>
      <c r="E41" s="82">
        <v>7423641.04</v>
      </c>
      <c r="F41" s="82">
        <v>7423641.04</v>
      </c>
      <c r="G41" s="75">
        <f t="shared" si="0"/>
        <v>0</v>
      </c>
      <c r="H41" s="54"/>
    </row>
    <row r="42" spans="1:8" s="45" customFormat="1" ht="15" customHeight="1" x14ac:dyDescent="0.25">
      <c r="A42" s="79">
        <v>8826596000195</v>
      </c>
      <c r="B42" s="80" t="s">
        <v>153</v>
      </c>
      <c r="C42" s="80" t="s">
        <v>111</v>
      </c>
      <c r="D42" s="86">
        <v>8.8680771099999996E-4</v>
      </c>
      <c r="E42" s="82">
        <v>107554.38</v>
      </c>
      <c r="F42" s="82">
        <v>107554.38</v>
      </c>
      <c r="G42" s="75">
        <f t="shared" si="0"/>
        <v>0</v>
      </c>
      <c r="H42" s="54"/>
    </row>
    <row r="43" spans="1:8" s="45" customFormat="1" ht="15" customHeight="1" x14ac:dyDescent="0.25">
      <c r="A43" s="79">
        <v>19527639000158</v>
      </c>
      <c r="B43" s="80" t="s">
        <v>93</v>
      </c>
      <c r="C43" s="80" t="s">
        <v>87</v>
      </c>
      <c r="D43" s="86">
        <v>2.3171827480000001E-3</v>
      </c>
      <c r="E43" s="82">
        <v>281034.03999999998</v>
      </c>
      <c r="F43" s="82">
        <v>281034.03999999998</v>
      </c>
      <c r="G43" s="75">
        <f t="shared" si="0"/>
        <v>0</v>
      </c>
      <c r="H43" s="54"/>
    </row>
    <row r="44" spans="1:8" s="45" customFormat="1" ht="15" customHeight="1" x14ac:dyDescent="0.25">
      <c r="A44" s="79">
        <v>9095183000140</v>
      </c>
      <c r="B44" s="80" t="s">
        <v>154</v>
      </c>
      <c r="C44" s="80" t="s">
        <v>123</v>
      </c>
      <c r="D44" s="86">
        <v>5.3721185690000003E-3</v>
      </c>
      <c r="E44" s="82">
        <v>651544.72</v>
      </c>
      <c r="F44" s="82">
        <v>651544.72</v>
      </c>
      <c r="G44" s="75">
        <f t="shared" si="0"/>
        <v>0</v>
      </c>
      <c r="H44" s="54"/>
    </row>
    <row r="45" spans="1:8" s="45" customFormat="1" ht="15" customHeight="1" x14ac:dyDescent="0.25">
      <c r="A45" s="79">
        <v>13017462000163</v>
      </c>
      <c r="B45" s="80" t="s">
        <v>155</v>
      </c>
      <c r="C45" s="80" t="s">
        <v>86</v>
      </c>
      <c r="D45" s="86">
        <v>3.648490515E-3</v>
      </c>
      <c r="E45" s="82">
        <v>442498.56</v>
      </c>
      <c r="F45" s="82">
        <v>442498.56</v>
      </c>
      <c r="G45" s="75">
        <f t="shared" si="0"/>
        <v>0</v>
      </c>
      <c r="H45" s="54"/>
    </row>
    <row r="46" spans="1:8" s="45" customFormat="1" ht="15" customHeight="1" x14ac:dyDescent="0.25">
      <c r="A46" s="79">
        <v>15413826000150</v>
      </c>
      <c r="B46" s="80" t="s">
        <v>135</v>
      </c>
      <c r="C46" s="80" t="s">
        <v>107</v>
      </c>
      <c r="D46" s="86">
        <v>7.6763078660000003E-3</v>
      </c>
      <c r="E46" s="82">
        <v>931002.88</v>
      </c>
      <c r="F46" s="82">
        <v>931002.88</v>
      </c>
      <c r="G46" s="75">
        <f t="shared" si="0"/>
        <v>0</v>
      </c>
      <c r="H46" s="54"/>
    </row>
    <row r="47" spans="1:8" s="45" customFormat="1" ht="15" customHeight="1" x14ac:dyDescent="0.25">
      <c r="A47" s="79">
        <v>28152650000171</v>
      </c>
      <c r="B47" s="80" t="s">
        <v>156</v>
      </c>
      <c r="C47" s="80" t="s">
        <v>104</v>
      </c>
      <c r="D47" s="86">
        <v>1.1882699332E-2</v>
      </c>
      <c r="E47" s="82">
        <v>1441165.14</v>
      </c>
      <c r="F47" s="82">
        <v>1441165.14</v>
      </c>
      <c r="G47" s="75">
        <f t="shared" si="0"/>
        <v>0</v>
      </c>
      <c r="H47" s="54"/>
    </row>
    <row r="48" spans="1:8" s="45" customFormat="1" ht="15" customHeight="1" x14ac:dyDescent="0.25">
      <c r="A48" s="79">
        <v>83855973000130</v>
      </c>
      <c r="B48" s="80" t="s">
        <v>167</v>
      </c>
      <c r="C48" s="80" t="s">
        <v>168</v>
      </c>
      <c r="D48" s="86">
        <v>1.3380511060000001E-3</v>
      </c>
      <c r="E48" s="82">
        <v>162282.37</v>
      </c>
      <c r="F48" s="82">
        <v>162282.37</v>
      </c>
      <c r="G48" s="75">
        <f t="shared" si="0"/>
        <v>0</v>
      </c>
      <c r="H48" s="54"/>
    </row>
    <row r="49" spans="1:8" s="45" customFormat="1" ht="15" customHeight="1" x14ac:dyDescent="0.25">
      <c r="A49" s="79">
        <v>60444437000146</v>
      </c>
      <c r="B49" s="80" t="s">
        <v>157</v>
      </c>
      <c r="C49" s="80" t="s">
        <v>99</v>
      </c>
      <c r="D49" s="86">
        <v>2.6967131421999999E-2</v>
      </c>
      <c r="E49" s="82">
        <v>3270644.88</v>
      </c>
      <c r="F49" s="82">
        <v>3270644.88</v>
      </c>
      <c r="G49" s="75">
        <f t="shared" si="0"/>
        <v>0</v>
      </c>
      <c r="H49" s="54"/>
    </row>
    <row r="50" spans="1:8" s="45" customFormat="1" ht="15" customHeight="1" x14ac:dyDescent="0.25">
      <c r="A50" s="79">
        <v>75805895000130</v>
      </c>
      <c r="B50" s="80" t="s">
        <v>136</v>
      </c>
      <c r="C50" s="80" t="s">
        <v>115</v>
      </c>
      <c r="D50" s="86">
        <v>4.0468644299999999E-4</v>
      </c>
      <c r="E50" s="82">
        <v>49081.440000000002</v>
      </c>
      <c r="F50" s="82">
        <v>49081.440000000002</v>
      </c>
      <c r="G50" s="75">
        <f t="shared" si="0"/>
        <v>0</v>
      </c>
      <c r="H50" s="54"/>
    </row>
    <row r="51" spans="1:8" s="45" customFormat="1" ht="15" customHeight="1" x14ac:dyDescent="0.25">
      <c r="A51" s="79">
        <v>1377555000110</v>
      </c>
      <c r="B51" s="80" t="s">
        <v>158</v>
      </c>
      <c r="C51" s="80" t="s">
        <v>120</v>
      </c>
      <c r="D51" s="86">
        <v>2.4781865000000002E-4</v>
      </c>
      <c r="E51" s="82">
        <v>30056.1</v>
      </c>
      <c r="F51" s="82">
        <v>30056.1</v>
      </c>
      <c r="G51" s="75">
        <f t="shared" si="0"/>
        <v>0</v>
      </c>
      <c r="H51" s="54"/>
    </row>
    <row r="52" spans="1:8" s="45" customFormat="1" ht="15" customHeight="1" x14ac:dyDescent="0.25">
      <c r="A52" s="79">
        <v>83647990000181</v>
      </c>
      <c r="B52" s="80" t="s">
        <v>202</v>
      </c>
      <c r="C52" s="80" t="s">
        <v>219</v>
      </c>
      <c r="D52" s="86">
        <v>3.6501976000000001E-4</v>
      </c>
      <c r="E52" s="82">
        <v>44270.559999999998</v>
      </c>
      <c r="F52" s="82">
        <v>44270.559999999998</v>
      </c>
      <c r="G52" s="75">
        <f t="shared" si="0"/>
        <v>0</v>
      </c>
      <c r="H52" s="54"/>
    </row>
    <row r="53" spans="1:8" s="45" customFormat="1" ht="15" customHeight="1" x14ac:dyDescent="0.25">
      <c r="A53" s="79">
        <v>95289500000100</v>
      </c>
      <c r="B53" s="80" t="s">
        <v>116</v>
      </c>
      <c r="C53" s="80" t="s">
        <v>118</v>
      </c>
      <c r="D53" s="86">
        <v>2.4204255499999999E-4</v>
      </c>
      <c r="E53" s="82">
        <v>29355.56</v>
      </c>
      <c r="F53" s="82">
        <v>29355.56</v>
      </c>
      <c r="G53" s="75">
        <f t="shared" si="0"/>
        <v>0</v>
      </c>
      <c r="H53" s="54"/>
    </row>
    <row r="54" spans="1:8" s="45" customFormat="1" ht="15" customHeight="1" x14ac:dyDescent="0.25">
      <c r="A54" s="79">
        <v>88446034000155</v>
      </c>
      <c r="B54" s="80" t="s">
        <v>117</v>
      </c>
      <c r="C54" s="80" t="s">
        <v>119</v>
      </c>
      <c r="D54" s="86">
        <v>2.5759482200000001E-4</v>
      </c>
      <c r="E54" s="82">
        <v>31241.78</v>
      </c>
      <c r="F54" s="82">
        <v>31241.78</v>
      </c>
      <c r="G54" s="75">
        <f t="shared" si="0"/>
        <v>0</v>
      </c>
      <c r="H54" s="54"/>
    </row>
    <row r="55" spans="1:8" s="45" customFormat="1" ht="15" customHeight="1" x14ac:dyDescent="0.25">
      <c r="A55" s="79">
        <v>27485069000109</v>
      </c>
      <c r="B55" s="80" t="s">
        <v>159</v>
      </c>
      <c r="C55" s="80" t="s">
        <v>88</v>
      </c>
      <c r="D55" s="86">
        <v>1.0088581550000001E-3</v>
      </c>
      <c r="E55" s="82">
        <v>122356.98</v>
      </c>
      <c r="F55" s="82">
        <v>122356.98</v>
      </c>
      <c r="G55" s="75">
        <f t="shared" si="0"/>
        <v>0</v>
      </c>
      <c r="H55" s="54"/>
    </row>
    <row r="56" spans="1:8" s="45" customFormat="1" ht="15" customHeight="1" x14ac:dyDescent="0.25">
      <c r="A56" s="79">
        <v>79850574000109</v>
      </c>
      <c r="B56" s="80" t="s">
        <v>77</v>
      </c>
      <c r="C56" s="80" t="s">
        <v>78</v>
      </c>
      <c r="D56" s="86">
        <v>4.7372980000000001E-5</v>
      </c>
      <c r="E56" s="82">
        <v>5745.52</v>
      </c>
      <c r="F56" s="82">
        <v>5745.52</v>
      </c>
      <c r="G56" s="75">
        <f t="shared" si="0"/>
        <v>0</v>
      </c>
      <c r="H56" s="54"/>
    </row>
    <row r="57" spans="1:8" s="45" customFormat="1" ht="15" customHeight="1" x14ac:dyDescent="0.25">
      <c r="A57" s="79">
        <v>97578090000134</v>
      </c>
      <c r="B57" s="80" t="s">
        <v>95</v>
      </c>
      <c r="C57" s="80" t="s">
        <v>90</v>
      </c>
      <c r="D57" s="86">
        <v>1.05468269E-4</v>
      </c>
      <c r="E57" s="82">
        <v>12791.47</v>
      </c>
      <c r="F57" s="82">
        <v>12791.47</v>
      </c>
      <c r="G57" s="75">
        <f t="shared" si="0"/>
        <v>0</v>
      </c>
      <c r="H57" s="54"/>
    </row>
    <row r="58" spans="1:8" s="45" customFormat="1" ht="15" customHeight="1" x14ac:dyDescent="0.25">
      <c r="A58" s="79">
        <v>13255658000196</v>
      </c>
      <c r="B58" s="80" t="s">
        <v>203</v>
      </c>
      <c r="C58" s="80" t="s">
        <v>220</v>
      </c>
      <c r="D58" s="86">
        <v>5.9895488999999998E-4</v>
      </c>
      <c r="E58" s="82">
        <v>72642.83</v>
      </c>
      <c r="F58" s="82">
        <v>72642.83</v>
      </c>
      <c r="G58" s="75">
        <f t="shared" si="0"/>
        <v>0</v>
      </c>
      <c r="H58" s="54"/>
    </row>
    <row r="59" spans="1:8" s="45" customFormat="1" ht="15" customHeight="1" x14ac:dyDescent="0.25">
      <c r="A59" s="79">
        <v>89889604000144</v>
      </c>
      <c r="B59" s="80" t="s">
        <v>94</v>
      </c>
      <c r="C59" s="80" t="s">
        <v>89</v>
      </c>
      <c r="D59" s="86">
        <v>1.2864949200000001E-4</v>
      </c>
      <c r="E59" s="82">
        <v>15602.95</v>
      </c>
      <c r="F59" s="82">
        <v>15602.95</v>
      </c>
      <c r="G59" s="75">
        <f t="shared" si="0"/>
        <v>0</v>
      </c>
      <c r="H59" s="54"/>
    </row>
    <row r="60" spans="1:8" s="45" customFormat="1" ht="15" customHeight="1" x14ac:dyDescent="0.25">
      <c r="A60" s="79">
        <v>50235449000107</v>
      </c>
      <c r="B60" s="80" t="s">
        <v>204</v>
      </c>
      <c r="C60" s="80" t="s">
        <v>221</v>
      </c>
      <c r="D60" s="86">
        <v>7.0605900999999997E-5</v>
      </c>
      <c r="E60" s="82">
        <v>8563.27</v>
      </c>
      <c r="F60" s="82">
        <v>8563.27</v>
      </c>
      <c r="G60" s="75">
        <f t="shared" si="0"/>
        <v>0</v>
      </c>
      <c r="H60" s="54"/>
    </row>
    <row r="61" spans="1:8" s="45" customFormat="1" ht="15" customHeight="1" x14ac:dyDescent="0.25">
      <c r="A61" s="79">
        <v>49606312000132</v>
      </c>
      <c r="B61" s="80" t="s">
        <v>205</v>
      </c>
      <c r="C61" s="80" t="s">
        <v>222</v>
      </c>
      <c r="D61" s="86">
        <v>3.7884680100000001E-4</v>
      </c>
      <c r="E61" s="82">
        <v>45947.54</v>
      </c>
      <c r="F61" s="82">
        <v>45947.54</v>
      </c>
      <c r="G61" s="75">
        <f t="shared" si="0"/>
        <v>0</v>
      </c>
      <c r="H61" s="54"/>
    </row>
    <row r="62" spans="1:8" s="45" customFormat="1" ht="15" customHeight="1" x14ac:dyDescent="0.25">
      <c r="A62" s="79">
        <v>49313653000110</v>
      </c>
      <c r="B62" s="80" t="s">
        <v>206</v>
      </c>
      <c r="C62" s="80" t="s">
        <v>223</v>
      </c>
      <c r="D62" s="86">
        <v>1.6880503300000001E-4</v>
      </c>
      <c r="E62" s="82">
        <v>20473.12</v>
      </c>
      <c r="F62" s="82">
        <v>20473.12</v>
      </c>
      <c r="G62" s="75">
        <f t="shared" si="0"/>
        <v>0</v>
      </c>
      <c r="H62" s="54"/>
    </row>
    <row r="63" spans="1:8" s="45" customFormat="1" ht="15" customHeight="1" x14ac:dyDescent="0.25">
      <c r="A63" s="79">
        <v>85665990000130</v>
      </c>
      <c r="B63" s="80" t="s">
        <v>207</v>
      </c>
      <c r="C63" s="80" t="s">
        <v>224</v>
      </c>
      <c r="D63" s="86">
        <v>7.8549659000000006E-5</v>
      </c>
      <c r="E63" s="82">
        <v>9526.7099999999991</v>
      </c>
      <c r="F63" s="82">
        <v>9526.7099999999991</v>
      </c>
      <c r="G63" s="75">
        <f t="shared" si="0"/>
        <v>0</v>
      </c>
      <c r="H63" s="54"/>
    </row>
    <row r="64" spans="1:8" s="45" customFormat="1" ht="15" customHeight="1" x14ac:dyDescent="0.25">
      <c r="A64" s="79">
        <v>86433042000131</v>
      </c>
      <c r="B64" s="80" t="s">
        <v>208</v>
      </c>
      <c r="C64" s="80" t="s">
        <v>225</v>
      </c>
      <c r="D64" s="86">
        <v>2.8519209499999998E-4</v>
      </c>
      <c r="E64" s="82">
        <v>34588.85</v>
      </c>
      <c r="F64" s="82">
        <v>34588.85</v>
      </c>
      <c r="G64" s="75">
        <f t="shared" si="0"/>
        <v>0</v>
      </c>
      <c r="H64" s="54"/>
    </row>
    <row r="65" spans="1:8" s="45" customFormat="1" ht="15" customHeight="1" x14ac:dyDescent="0.25">
      <c r="A65" s="79">
        <v>86448057000173</v>
      </c>
      <c r="B65" s="80" t="s">
        <v>209</v>
      </c>
      <c r="C65" s="80" t="s">
        <v>226</v>
      </c>
      <c r="D65" s="86">
        <v>9.5680964999999998E-5</v>
      </c>
      <c r="E65" s="82">
        <v>11604.44</v>
      </c>
      <c r="F65" s="82">
        <v>11604.44</v>
      </c>
      <c r="G65" s="75">
        <f t="shared" si="0"/>
        <v>0</v>
      </c>
      <c r="H65" s="54"/>
    </row>
    <row r="66" spans="1:8" s="45" customFormat="1" ht="15" customHeight="1" x14ac:dyDescent="0.25">
      <c r="A66" s="79">
        <v>87656989000174</v>
      </c>
      <c r="B66" s="80" t="s">
        <v>176</v>
      </c>
      <c r="C66" s="80" t="s">
        <v>177</v>
      </c>
      <c r="D66" s="86">
        <v>3.15107588E-4</v>
      </c>
      <c r="E66" s="82">
        <v>38217.08</v>
      </c>
      <c r="F66" s="82">
        <v>38217.08</v>
      </c>
      <c r="G66" s="75">
        <f t="shared" si="0"/>
        <v>0</v>
      </c>
      <c r="H66" s="54"/>
    </row>
    <row r="67" spans="1:8" s="45" customFormat="1" ht="15" customHeight="1" x14ac:dyDescent="0.25">
      <c r="A67" s="79">
        <v>97081434000103</v>
      </c>
      <c r="B67" s="80" t="s">
        <v>210</v>
      </c>
      <c r="C67" s="80" t="s">
        <v>227</v>
      </c>
      <c r="D67" s="86">
        <v>8.0490885099999997E-4</v>
      </c>
      <c r="E67" s="82">
        <v>97621.47</v>
      </c>
      <c r="F67" s="82">
        <v>97621.47</v>
      </c>
      <c r="G67" s="75">
        <f t="shared" si="0"/>
        <v>0</v>
      </c>
      <c r="H67" s="54"/>
    </row>
    <row r="68" spans="1:8" s="45" customFormat="1" ht="15" customHeight="1" x14ac:dyDescent="0.25">
      <c r="A68" s="79">
        <v>9257558000121</v>
      </c>
      <c r="B68" s="80" t="s">
        <v>211</v>
      </c>
      <c r="C68" s="80" t="s">
        <v>228</v>
      </c>
      <c r="D68" s="86">
        <v>6.8467540199999995E-4</v>
      </c>
      <c r="E68" s="82">
        <v>83039.240000000005</v>
      </c>
      <c r="F68" s="82">
        <v>83039.240000000005</v>
      </c>
      <c r="G68" s="75">
        <f t="shared" si="0"/>
        <v>0</v>
      </c>
      <c r="H68" s="54"/>
    </row>
    <row r="69" spans="1:8" s="45" customFormat="1" ht="15" customHeight="1" x14ac:dyDescent="0.25">
      <c r="A69" s="79">
        <v>95824322000161</v>
      </c>
      <c r="B69" s="80" t="s">
        <v>212</v>
      </c>
      <c r="C69" s="80" t="s">
        <v>229</v>
      </c>
      <c r="D69" s="86">
        <v>1.2887903899999999E-4</v>
      </c>
      <c r="E69" s="82">
        <v>15630.79</v>
      </c>
      <c r="F69" s="82">
        <v>15630.79</v>
      </c>
      <c r="G69" s="75">
        <f t="shared" si="0"/>
        <v>0</v>
      </c>
      <c r="H69" s="54"/>
    </row>
    <row r="70" spans="1:8" s="45" customFormat="1" ht="15" customHeight="1" x14ac:dyDescent="0.25">
      <c r="A70" s="79">
        <v>91950261000128</v>
      </c>
      <c r="B70" s="80" t="s">
        <v>179</v>
      </c>
      <c r="C70" s="80" t="s">
        <v>178</v>
      </c>
      <c r="D70" s="86">
        <v>2.1515123800000001E-4</v>
      </c>
      <c r="E70" s="82">
        <v>26094.11</v>
      </c>
      <c r="F70" s="82">
        <v>26094.11</v>
      </c>
      <c r="G70" s="75">
        <f t="shared" si="0"/>
        <v>0</v>
      </c>
      <c r="H70" s="54"/>
    </row>
    <row r="71" spans="1:8" s="45" customFormat="1" ht="15" customHeight="1" x14ac:dyDescent="0.25">
      <c r="A71" s="79">
        <v>78274610000170</v>
      </c>
      <c r="B71" s="80" t="s">
        <v>237</v>
      </c>
      <c r="C71" s="80" t="s">
        <v>236</v>
      </c>
      <c r="D71" s="86">
        <v>1.13094752E-4</v>
      </c>
      <c r="E71" s="82">
        <v>13716.43</v>
      </c>
      <c r="F71" s="82">
        <v>13716.43</v>
      </c>
      <c r="G71" s="75">
        <f t="shared" si="0"/>
        <v>0</v>
      </c>
      <c r="H71" s="54"/>
    </row>
    <row r="72" spans="1:8" s="45" customFormat="1" ht="15" customHeight="1" x14ac:dyDescent="0.25">
      <c r="A72" s="79">
        <v>86439510000185</v>
      </c>
      <c r="B72" s="80" t="s">
        <v>239</v>
      </c>
      <c r="C72" s="80" t="s">
        <v>238</v>
      </c>
      <c r="D72" s="86">
        <v>1.05677779E-4</v>
      </c>
      <c r="E72" s="82">
        <v>12816.88</v>
      </c>
      <c r="F72" s="82">
        <v>12816.88</v>
      </c>
      <c r="G72" s="75">
        <f t="shared" si="0"/>
        <v>0</v>
      </c>
      <c r="H72" s="54"/>
    </row>
    <row r="73" spans="1:8" s="45" customFormat="1" ht="15" customHeight="1" x14ac:dyDescent="0.25">
      <c r="A73" s="79">
        <v>90660754000160</v>
      </c>
      <c r="B73" s="80" t="s">
        <v>174</v>
      </c>
      <c r="C73" s="80" t="s">
        <v>173</v>
      </c>
      <c r="D73" s="86">
        <v>7.1334735400000002E-4</v>
      </c>
      <c r="E73" s="82">
        <v>86516.65</v>
      </c>
      <c r="F73" s="82">
        <v>86516.65</v>
      </c>
      <c r="G73" s="75">
        <f t="shared" si="0"/>
        <v>0</v>
      </c>
      <c r="H73" s="54"/>
    </row>
    <row r="74" spans="1:8" s="45" customFormat="1" ht="15" customHeight="1" x14ac:dyDescent="0.25">
      <c r="A74" s="79">
        <v>97839922000129</v>
      </c>
      <c r="B74" s="80" t="s">
        <v>171</v>
      </c>
      <c r="C74" s="80" t="s">
        <v>170</v>
      </c>
      <c r="D74" s="86">
        <v>2.0449423E-4</v>
      </c>
      <c r="E74" s="82">
        <v>24801.599999999999</v>
      </c>
      <c r="F74" s="82">
        <v>24801.599999999999</v>
      </c>
      <c r="G74" s="75">
        <f t="shared" si="0"/>
        <v>0</v>
      </c>
      <c r="H74" s="54"/>
    </row>
    <row r="75" spans="1:8" s="45" customFormat="1" ht="15" customHeight="1" x14ac:dyDescent="0.25">
      <c r="A75" s="79">
        <v>89435598000155</v>
      </c>
      <c r="B75" s="80" t="s">
        <v>213</v>
      </c>
      <c r="C75" s="80" t="s">
        <v>230</v>
      </c>
      <c r="D75" s="86">
        <v>1.31369915E-4</v>
      </c>
      <c r="E75" s="82">
        <v>15932.89</v>
      </c>
      <c r="F75" s="82">
        <v>15932.89</v>
      </c>
      <c r="G75" s="75">
        <f t="shared" si="0"/>
        <v>0</v>
      </c>
      <c r="H75" s="54"/>
    </row>
    <row r="76" spans="1:8" s="45" customFormat="1" ht="15" customHeight="1" x14ac:dyDescent="0.25">
      <c r="A76" s="79">
        <v>98042963000152</v>
      </c>
      <c r="B76" s="80" t="s">
        <v>214</v>
      </c>
      <c r="C76" s="80" t="s">
        <v>231</v>
      </c>
      <c r="D76" s="86">
        <v>2.6860785800000001E-4</v>
      </c>
      <c r="E76" s="82">
        <v>32577.47</v>
      </c>
      <c r="F76" s="82">
        <v>32577.47</v>
      </c>
      <c r="G76" s="75">
        <f t="shared" si="0"/>
        <v>0</v>
      </c>
      <c r="H76" s="54"/>
    </row>
    <row r="77" spans="1:8" s="45" customFormat="1" ht="15" customHeight="1" x14ac:dyDescent="0.25">
      <c r="A77" s="79">
        <v>55188502000180</v>
      </c>
      <c r="B77" s="80" t="s">
        <v>215</v>
      </c>
      <c r="C77" s="80" t="s">
        <v>232</v>
      </c>
      <c r="D77" s="86">
        <v>6.7269562E-5</v>
      </c>
      <c r="E77" s="82">
        <v>8158.63</v>
      </c>
      <c r="F77" s="82">
        <v>8158.63</v>
      </c>
      <c r="G77" s="75">
        <f t="shared" ref="G77:G80" si="1">E77-F77</f>
        <v>0</v>
      </c>
      <c r="H77" s="54"/>
    </row>
    <row r="78" spans="1:8" s="45" customFormat="1" ht="15" customHeight="1" x14ac:dyDescent="0.25">
      <c r="A78" s="79">
        <v>86444163000189</v>
      </c>
      <c r="B78" s="80" t="s">
        <v>216</v>
      </c>
      <c r="C78" s="80" t="s">
        <v>233</v>
      </c>
      <c r="D78" s="86">
        <v>3.5616416500000001E-4</v>
      </c>
      <c r="E78" s="82">
        <v>43196.53</v>
      </c>
      <c r="F78" s="82">
        <v>43196.53</v>
      </c>
      <c r="G78" s="75">
        <f t="shared" si="1"/>
        <v>0</v>
      </c>
      <c r="H78" s="54"/>
    </row>
    <row r="79" spans="1:8" s="45" customFormat="1" ht="15" customHeight="1" x14ac:dyDescent="0.25">
      <c r="A79" s="79">
        <v>11615872000180</v>
      </c>
      <c r="B79" s="80" t="s">
        <v>217</v>
      </c>
      <c r="C79" s="80" t="s">
        <v>234</v>
      </c>
      <c r="D79" s="86">
        <v>1.8882917000000002E-5</v>
      </c>
      <c r="E79" s="82">
        <v>2290.17</v>
      </c>
      <c r="F79" s="82">
        <v>2290.17</v>
      </c>
      <c r="G79" s="75">
        <f t="shared" si="1"/>
        <v>0</v>
      </c>
      <c r="H79" s="54"/>
    </row>
    <row r="80" spans="1:8" s="45" customFormat="1" ht="15" customHeight="1" x14ac:dyDescent="0.25">
      <c r="A80" s="79">
        <v>52777034000190</v>
      </c>
      <c r="B80" s="80" t="s">
        <v>218</v>
      </c>
      <c r="C80" s="80" t="s">
        <v>235</v>
      </c>
      <c r="D80" s="86">
        <v>2.4253149600000001E-4</v>
      </c>
      <c r="E80" s="82">
        <v>29414.86</v>
      </c>
      <c r="F80" s="82">
        <v>29414.86</v>
      </c>
      <c r="G80" s="75">
        <f t="shared" si="1"/>
        <v>0</v>
      </c>
      <c r="H80" s="54"/>
    </row>
    <row r="81" spans="1:7" s="58" customFormat="1" ht="17.25" customHeight="1" x14ac:dyDescent="0.25">
      <c r="A81" s="230"/>
      <c r="B81" s="231"/>
      <c r="C81" s="231"/>
      <c r="D81" s="76">
        <f>SUM(D12:D80)</f>
        <v>1.000000000003</v>
      </c>
      <c r="E81" s="76">
        <f>SUM(E12:E80)</f>
        <v>121282639.55</v>
      </c>
      <c r="F81" s="76">
        <f>SUM(F12:F80)</f>
        <v>121282639.55</v>
      </c>
      <c r="G81" s="76">
        <f>SUM(G12:G80)</f>
        <v>0</v>
      </c>
    </row>
  </sheetData>
  <mergeCells count="2">
    <mergeCell ref="A1:H1"/>
    <mergeCell ref="A81:C8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1">
    <pageSetUpPr fitToPage="1"/>
  </sheetPr>
  <dimension ref="A1:H81"/>
  <sheetViews>
    <sheetView showGridLines="0" zoomScale="95" zoomScaleNormal="95" workbookViewId="0">
      <selection activeCell="D2" sqref="D1:F1048576"/>
    </sheetView>
  </sheetViews>
  <sheetFormatPr defaultColWidth="9.140625" defaultRowHeight="12.75" x14ac:dyDescent="0.2"/>
  <cols>
    <col min="1" max="1" width="18.140625" style="48" customWidth="1"/>
    <col min="2" max="2" width="56.42578125" style="48" bestFit="1" customWidth="1"/>
    <col min="3" max="3" width="19.5703125" style="48" customWidth="1"/>
    <col min="4" max="4" width="17.7109375" style="48" bestFit="1" customWidth="1"/>
    <col min="5" max="5" width="15.28515625" style="48" customWidth="1"/>
    <col min="6" max="6" width="19.85546875" style="48" bestFit="1" customWidth="1"/>
    <col min="7" max="7" width="24.28515625" style="48" bestFit="1" customWidth="1"/>
    <col min="8" max="9" width="16.140625" style="48" bestFit="1" customWidth="1"/>
    <col min="10" max="11" width="9.140625" style="48" customWidth="1"/>
    <col min="12" max="16384" width="9.140625" style="48"/>
  </cols>
  <sheetData>
    <row r="1" spans="1:8" customFormat="1" ht="27.75" customHeight="1" x14ac:dyDescent="0.25">
      <c r="A1" s="220" t="s">
        <v>190</v>
      </c>
      <c r="B1" s="220"/>
      <c r="C1" s="220"/>
      <c r="D1" s="220"/>
      <c r="E1" s="220"/>
      <c r="F1" s="220"/>
      <c r="G1" s="220"/>
      <c r="H1" s="220"/>
    </row>
    <row r="2" spans="1:8" customFormat="1" ht="9" customHeight="1" x14ac:dyDescent="0.25">
      <c r="B2" s="40"/>
      <c r="D2" s="41"/>
      <c r="E2" s="40" t="s">
        <v>69</v>
      </c>
      <c r="F2" s="40"/>
      <c r="G2" s="43"/>
    </row>
    <row r="3" spans="1:8" s="44" customFormat="1" ht="15.95" customHeight="1" x14ac:dyDescent="0.25">
      <c r="D3" s="61"/>
      <c r="E3" s="62" t="s">
        <v>50</v>
      </c>
      <c r="F3" s="62" t="s">
        <v>51</v>
      </c>
      <c r="G3" s="62" t="s">
        <v>52</v>
      </c>
    </row>
    <row r="4" spans="1:8" s="44" customFormat="1" ht="15.95" customHeight="1" x14ac:dyDescent="0.25">
      <c r="B4" s="56"/>
      <c r="C4" s="56"/>
      <c r="D4" s="63" t="s">
        <v>70</v>
      </c>
      <c r="E4" s="64">
        <f>E81</f>
        <v>111278140.81</v>
      </c>
      <c r="F4" s="65">
        <v>1</v>
      </c>
      <c r="G4" s="66">
        <v>69</v>
      </c>
    </row>
    <row r="5" spans="1:8" s="44" customFormat="1" ht="15.95" customHeight="1" x14ac:dyDescent="0.25">
      <c r="B5" s="50"/>
      <c r="C5" s="56"/>
      <c r="D5" s="93" t="s">
        <v>71</v>
      </c>
      <c r="E5" s="94">
        <v>35399853.530000009</v>
      </c>
      <c r="F5" s="95" t="s">
        <v>54</v>
      </c>
      <c r="G5" s="95" t="s">
        <v>54</v>
      </c>
    </row>
    <row r="6" spans="1:8" s="44" customFormat="1" ht="15.95" customHeight="1" x14ac:dyDescent="0.25">
      <c r="B6" s="55"/>
      <c r="C6" s="56"/>
      <c r="D6" s="93" t="s">
        <v>53</v>
      </c>
      <c r="E6" s="94">
        <v>75871590.680000037</v>
      </c>
      <c r="F6" s="96">
        <v>1</v>
      </c>
      <c r="G6" s="95">
        <v>58</v>
      </c>
    </row>
    <row r="7" spans="1:8" s="44" customFormat="1" ht="15.95" customHeight="1" x14ac:dyDescent="0.25">
      <c r="B7" s="55"/>
      <c r="C7" s="57"/>
      <c r="D7" s="93" t="s">
        <v>72</v>
      </c>
      <c r="E7" s="94">
        <v>26761712.469999999</v>
      </c>
      <c r="F7" s="96" t="s">
        <v>54</v>
      </c>
      <c r="G7" s="95">
        <v>4</v>
      </c>
    </row>
    <row r="8" spans="1:8" s="44" customFormat="1" ht="15.95" customHeight="1" x14ac:dyDescent="0.25">
      <c r="B8" s="55"/>
      <c r="C8" s="57"/>
      <c r="D8" s="67" t="s">
        <v>73</v>
      </c>
      <c r="E8" s="68">
        <f>SUM(E5:E7)</f>
        <v>138033156.68000004</v>
      </c>
      <c r="F8" s="116">
        <f>E8/E4</f>
        <v>1.2404337067032998</v>
      </c>
      <c r="G8" s="70" t="s">
        <v>54</v>
      </c>
    </row>
    <row r="9" spans="1:8" s="44" customFormat="1" ht="15.95" customHeight="1" x14ac:dyDescent="0.25">
      <c r="B9" s="55"/>
      <c r="C9" s="57"/>
      <c r="D9" s="71" t="s">
        <v>55</v>
      </c>
      <c r="E9" s="72">
        <v>0</v>
      </c>
      <c r="F9" s="115">
        <f>E9/E4</f>
        <v>0</v>
      </c>
      <c r="G9" s="74" t="s">
        <v>54</v>
      </c>
    </row>
    <row r="10" spans="1:8" s="44" customFormat="1" ht="15.95" customHeight="1" x14ac:dyDescent="0.25">
      <c r="A10" s="47"/>
      <c r="C10" s="47"/>
    </row>
    <row r="11" spans="1:8" s="46" customFormat="1" ht="39" customHeight="1" x14ac:dyDescent="0.25">
      <c r="A11" s="77" t="s">
        <v>56</v>
      </c>
      <c r="B11" s="77" t="s">
        <v>57</v>
      </c>
      <c r="C11" s="77" t="s">
        <v>58</v>
      </c>
      <c r="D11" s="78" t="s">
        <v>59</v>
      </c>
      <c r="E11" s="78" t="s">
        <v>74</v>
      </c>
      <c r="F11" s="77" t="s">
        <v>75</v>
      </c>
      <c r="G11" s="77" t="s">
        <v>76</v>
      </c>
    </row>
    <row r="12" spans="1:8" s="45" customFormat="1" ht="15" customHeight="1" x14ac:dyDescent="0.25">
      <c r="A12" s="79">
        <v>2016440000162</v>
      </c>
      <c r="B12" s="80" t="s">
        <v>92</v>
      </c>
      <c r="C12" s="80" t="s">
        <v>84</v>
      </c>
      <c r="D12" s="153">
        <v>2.1169440942E-2</v>
      </c>
      <c r="E12" s="154">
        <v>2355696.0299999998</v>
      </c>
      <c r="F12" s="155">
        <v>2355696.0299999998</v>
      </c>
      <c r="G12" s="156">
        <v>0</v>
      </c>
      <c r="H12" s="54"/>
    </row>
    <row r="13" spans="1:8" s="45" customFormat="1" ht="15" customHeight="1" x14ac:dyDescent="0.25">
      <c r="A13" s="79">
        <v>2341467000120</v>
      </c>
      <c r="B13" s="80" t="s">
        <v>125</v>
      </c>
      <c r="C13" s="80" t="s">
        <v>126</v>
      </c>
      <c r="D13" s="153">
        <v>1.4222575507E-2</v>
      </c>
      <c r="E13" s="154">
        <v>1582661.76</v>
      </c>
      <c r="F13" s="155">
        <v>1582661.76</v>
      </c>
      <c r="G13" s="156">
        <v>0</v>
      </c>
      <c r="H13" s="54"/>
    </row>
    <row r="14" spans="1:8" s="45" customFormat="1" ht="15" customHeight="1" x14ac:dyDescent="0.25">
      <c r="A14" s="79">
        <v>33050071000158</v>
      </c>
      <c r="B14" s="80" t="s">
        <v>137</v>
      </c>
      <c r="C14" s="80" t="s">
        <v>100</v>
      </c>
      <c r="D14" s="153">
        <v>1.8386526816E-2</v>
      </c>
      <c r="E14" s="154">
        <v>2046018.52</v>
      </c>
      <c r="F14" s="155">
        <v>2046018.52</v>
      </c>
      <c r="G14" s="156">
        <v>0</v>
      </c>
      <c r="H14" s="54"/>
    </row>
    <row r="15" spans="1:8" s="45" customFormat="1" ht="15" customHeight="1" x14ac:dyDescent="0.25">
      <c r="A15" s="79">
        <v>2302100000106</v>
      </c>
      <c r="B15" s="80" t="s">
        <v>133</v>
      </c>
      <c r="C15" s="80" t="s">
        <v>103</v>
      </c>
      <c r="D15" s="153">
        <v>1.4311171165000001E-2</v>
      </c>
      <c r="E15" s="154">
        <v>1592520.52</v>
      </c>
      <c r="F15" s="155">
        <v>1592520.52</v>
      </c>
      <c r="G15" s="156">
        <v>0</v>
      </c>
      <c r="H15" s="54"/>
    </row>
    <row r="16" spans="1:8" s="45" customFormat="1" ht="15" customHeight="1" x14ac:dyDescent="0.25">
      <c r="A16" s="79">
        <v>7282377000120</v>
      </c>
      <c r="B16" s="80" t="s">
        <v>97</v>
      </c>
      <c r="C16" s="80" t="s">
        <v>128</v>
      </c>
      <c r="D16" s="153">
        <v>6.2198859089999999E-3</v>
      </c>
      <c r="E16" s="154">
        <v>692137.34</v>
      </c>
      <c r="F16" s="155">
        <v>692137.34</v>
      </c>
      <c r="G16" s="156">
        <v>0</v>
      </c>
      <c r="H16" s="54"/>
    </row>
    <row r="17" spans="1:8" s="45" customFormat="1" ht="15" customHeight="1" x14ac:dyDescent="0.25">
      <c r="A17" s="79">
        <v>5965546000109</v>
      </c>
      <c r="B17" s="80" t="s">
        <v>194</v>
      </c>
      <c r="C17" s="80" t="s">
        <v>63</v>
      </c>
      <c r="D17" s="153">
        <v>4.18076009E-3</v>
      </c>
      <c r="E17" s="154">
        <v>465227.21</v>
      </c>
      <c r="F17" s="155">
        <v>465227.21</v>
      </c>
      <c r="G17" s="156">
        <v>0</v>
      </c>
      <c r="H17" s="54"/>
    </row>
    <row r="18" spans="1:8" s="45" customFormat="1" ht="15" customHeight="1" x14ac:dyDescent="0.25">
      <c r="A18" s="79">
        <v>12272084000100</v>
      </c>
      <c r="B18" s="80" t="s">
        <v>138</v>
      </c>
      <c r="C18" s="80" t="s">
        <v>62</v>
      </c>
      <c r="D18" s="153">
        <v>5.6951456540000004E-3</v>
      </c>
      <c r="E18" s="154">
        <v>633745.22</v>
      </c>
      <c r="F18" s="155">
        <v>633745.22</v>
      </c>
      <c r="G18" s="156">
        <v>0</v>
      </c>
      <c r="H18" s="54"/>
    </row>
    <row r="19" spans="1:8" s="45" customFormat="1" ht="15" customHeight="1" x14ac:dyDescent="0.25">
      <c r="A19" s="79">
        <v>7522669000192</v>
      </c>
      <c r="B19" s="80" t="s">
        <v>180</v>
      </c>
      <c r="C19" s="80" t="s">
        <v>91</v>
      </c>
      <c r="D19" s="153">
        <v>1.2246795733000001E-2</v>
      </c>
      <c r="E19" s="154">
        <v>1362800.66</v>
      </c>
      <c r="F19" s="155">
        <v>1362800.66</v>
      </c>
      <c r="G19" s="156">
        <v>0</v>
      </c>
      <c r="H19" s="54"/>
    </row>
    <row r="20" spans="1:8" s="45" customFormat="1" ht="15" customHeight="1" x14ac:dyDescent="0.25">
      <c r="A20" s="79">
        <v>8467115000100</v>
      </c>
      <c r="B20" s="80" t="s">
        <v>139</v>
      </c>
      <c r="C20" s="80" t="s">
        <v>112</v>
      </c>
      <c r="D20" s="153">
        <v>1.0334624226999999E-2</v>
      </c>
      <c r="E20" s="154">
        <v>1150017.77</v>
      </c>
      <c r="F20" s="155">
        <v>1150017.77</v>
      </c>
      <c r="G20" s="156">
        <v>0</v>
      </c>
      <c r="H20" s="54"/>
    </row>
    <row r="21" spans="1:8" s="45" customFormat="1" ht="15" customHeight="1" x14ac:dyDescent="0.25">
      <c r="A21" s="79">
        <v>8336783000190</v>
      </c>
      <c r="B21" s="80" t="s">
        <v>131</v>
      </c>
      <c r="C21" s="80" t="s">
        <v>82</v>
      </c>
      <c r="D21" s="153">
        <v>2.822430863E-2</v>
      </c>
      <c r="E21" s="154">
        <v>3140748.59</v>
      </c>
      <c r="F21" s="155">
        <v>3140748.59</v>
      </c>
      <c r="G21" s="156">
        <v>0</v>
      </c>
      <c r="H21" s="54"/>
    </row>
    <row r="22" spans="1:8" s="45" customFormat="1" ht="15" customHeight="1" x14ac:dyDescent="0.25">
      <c r="A22" s="79">
        <v>1543032000104</v>
      </c>
      <c r="B22" s="80" t="s">
        <v>140</v>
      </c>
      <c r="C22" s="80" t="s">
        <v>121</v>
      </c>
      <c r="D22" s="153">
        <v>2.5920791711999999E-2</v>
      </c>
      <c r="E22" s="154">
        <v>2884417.51</v>
      </c>
      <c r="F22" s="155">
        <v>2884417.51</v>
      </c>
      <c r="G22" s="156">
        <v>0</v>
      </c>
      <c r="H22" s="54"/>
    </row>
    <row r="23" spans="1:8" s="45" customFormat="1" ht="15" customHeight="1" x14ac:dyDescent="0.25">
      <c r="A23" s="79">
        <v>4895728000180</v>
      </c>
      <c r="B23" s="80" t="s">
        <v>165</v>
      </c>
      <c r="C23" s="80" t="s">
        <v>60</v>
      </c>
      <c r="D23" s="153">
        <v>1.9376899671000002E-2</v>
      </c>
      <c r="E23" s="154">
        <v>2156225.37</v>
      </c>
      <c r="F23" s="155">
        <v>2156225.37</v>
      </c>
      <c r="G23" s="156">
        <v>0</v>
      </c>
      <c r="H23" s="54"/>
    </row>
    <row r="24" spans="1:8" s="45" customFormat="1" ht="15" customHeight="1" x14ac:dyDescent="0.25">
      <c r="A24" s="79">
        <v>10835932000108</v>
      </c>
      <c r="B24" s="80" t="s">
        <v>141</v>
      </c>
      <c r="C24" s="80" t="s">
        <v>101</v>
      </c>
      <c r="D24" s="153">
        <v>0.10841196386099999</v>
      </c>
      <c r="E24" s="154">
        <v>12063881.779999999</v>
      </c>
      <c r="F24" s="155">
        <v>12063881.779999999</v>
      </c>
      <c r="G24" s="156">
        <v>0</v>
      </c>
      <c r="H24" s="54"/>
    </row>
    <row r="25" spans="1:8" s="45" customFormat="1" ht="15" customHeight="1" x14ac:dyDescent="0.25">
      <c r="A25" s="79">
        <v>25086034000171</v>
      </c>
      <c r="B25" s="80" t="s">
        <v>98</v>
      </c>
      <c r="C25" s="80" t="s">
        <v>108</v>
      </c>
      <c r="D25" s="153">
        <v>5.1131441980000001E-3</v>
      </c>
      <c r="E25" s="154">
        <v>568981.18000000005</v>
      </c>
      <c r="F25" s="155">
        <v>568981.18000000005</v>
      </c>
      <c r="G25" s="156">
        <v>0</v>
      </c>
      <c r="H25" s="54"/>
    </row>
    <row r="26" spans="1:8" s="45" customFormat="1" ht="15" customHeight="1" x14ac:dyDescent="0.25">
      <c r="A26" s="79">
        <v>6272793000184</v>
      </c>
      <c r="B26" s="80" t="s">
        <v>142</v>
      </c>
      <c r="C26" s="80" t="s">
        <v>106</v>
      </c>
      <c r="D26" s="153">
        <v>1.3417694878E-2</v>
      </c>
      <c r="E26" s="154">
        <v>1493096.14</v>
      </c>
      <c r="F26" s="155">
        <v>1493096.14</v>
      </c>
      <c r="G26" s="156">
        <v>0</v>
      </c>
      <c r="H26" s="54"/>
    </row>
    <row r="27" spans="1:8" s="45" customFormat="1" ht="15" customHeight="1" x14ac:dyDescent="0.25">
      <c r="A27" s="79">
        <v>3467321000199</v>
      </c>
      <c r="B27" s="80" t="s">
        <v>96</v>
      </c>
      <c r="C27" s="80" t="s">
        <v>105</v>
      </c>
      <c r="D27" s="153">
        <v>1.7120065056E-2</v>
      </c>
      <c r="E27" s="154">
        <v>1905089.01</v>
      </c>
      <c r="F27" s="155">
        <v>1905089.01</v>
      </c>
      <c r="G27" s="156">
        <v>0</v>
      </c>
      <c r="H27" s="54"/>
    </row>
    <row r="28" spans="1:8" s="45" customFormat="1" ht="15" customHeight="1" x14ac:dyDescent="0.25">
      <c r="A28" s="79">
        <v>6981180000116</v>
      </c>
      <c r="B28" s="80" t="s">
        <v>130</v>
      </c>
      <c r="C28" s="80" t="s">
        <v>66</v>
      </c>
      <c r="D28" s="153">
        <v>5.7260964674999998E-2</v>
      </c>
      <c r="E28" s="154">
        <v>6371893.6900000004</v>
      </c>
      <c r="F28" s="155">
        <v>6371893.6900000004</v>
      </c>
      <c r="G28" s="156">
        <v>0</v>
      </c>
      <c r="H28" s="54"/>
    </row>
    <row r="29" spans="1:8" s="45" customFormat="1" ht="15" customHeight="1" x14ac:dyDescent="0.25">
      <c r="A29" s="79">
        <v>6840748000189</v>
      </c>
      <c r="B29" s="80" t="s">
        <v>143</v>
      </c>
      <c r="C29" s="80" t="s">
        <v>65</v>
      </c>
      <c r="D29" s="153">
        <v>8.5630422390000002E-3</v>
      </c>
      <c r="E29" s="154">
        <v>952879.42</v>
      </c>
      <c r="F29" s="155">
        <v>952879.42</v>
      </c>
      <c r="G29" s="156">
        <v>0</v>
      </c>
      <c r="H29" s="54"/>
    </row>
    <row r="30" spans="1:8" s="45" customFormat="1" ht="15" customHeight="1" x14ac:dyDescent="0.25">
      <c r="A30" s="79">
        <v>5914650000166</v>
      </c>
      <c r="B30" s="80" t="s">
        <v>144</v>
      </c>
      <c r="C30" s="80" t="s">
        <v>129</v>
      </c>
      <c r="D30" s="153">
        <v>4.7690305220000001E-3</v>
      </c>
      <c r="E30" s="154">
        <v>530688.85</v>
      </c>
      <c r="F30" s="155">
        <v>530688.85</v>
      </c>
      <c r="G30" s="156">
        <v>0</v>
      </c>
      <c r="H30" s="54"/>
    </row>
    <row r="31" spans="1:8" s="45" customFormat="1" ht="15" customHeight="1" x14ac:dyDescent="0.25">
      <c r="A31" s="79">
        <v>15139629000194</v>
      </c>
      <c r="B31" s="80" t="s">
        <v>145</v>
      </c>
      <c r="C31" s="80" t="s">
        <v>83</v>
      </c>
      <c r="D31" s="153">
        <v>3.1361512373999999E-2</v>
      </c>
      <c r="E31" s="154">
        <v>3489850.79</v>
      </c>
      <c r="F31" s="155">
        <v>3489850.79</v>
      </c>
      <c r="G31" s="156">
        <v>0</v>
      </c>
      <c r="H31" s="54"/>
    </row>
    <row r="32" spans="1:8" s="45" customFormat="1" ht="15" customHeight="1" x14ac:dyDescent="0.25">
      <c r="A32" s="79">
        <v>7047251000170</v>
      </c>
      <c r="B32" s="80" t="s">
        <v>146</v>
      </c>
      <c r="C32" s="80" t="s">
        <v>102</v>
      </c>
      <c r="D32" s="153">
        <v>2.3300314249999999E-2</v>
      </c>
      <c r="E32" s="154">
        <v>2592815.65</v>
      </c>
      <c r="F32" s="155">
        <v>2592815.65</v>
      </c>
      <c r="G32" s="156">
        <v>0</v>
      </c>
      <c r="H32" s="54"/>
    </row>
    <row r="33" spans="1:8" s="45" customFormat="1" ht="15" customHeight="1" x14ac:dyDescent="0.25">
      <c r="A33" s="79">
        <v>4368898000106</v>
      </c>
      <c r="B33" s="80" t="s">
        <v>132</v>
      </c>
      <c r="C33" s="80" t="s">
        <v>64</v>
      </c>
      <c r="D33" s="153">
        <v>3.7770909987000001E-2</v>
      </c>
      <c r="E33" s="154">
        <v>4203076.6399999997</v>
      </c>
      <c r="F33" s="155">
        <v>4203076.6399999997</v>
      </c>
      <c r="G33" s="156">
        <v>0</v>
      </c>
      <c r="H33" s="54"/>
    </row>
    <row r="34" spans="1:8" s="45" customFormat="1" ht="15" customHeight="1" x14ac:dyDescent="0.25">
      <c r="A34" s="79">
        <v>8324196000181</v>
      </c>
      <c r="B34" s="80" t="s">
        <v>147</v>
      </c>
      <c r="C34" s="80" t="s">
        <v>85</v>
      </c>
      <c r="D34" s="153">
        <v>8.7889111270000007E-3</v>
      </c>
      <c r="E34" s="154">
        <v>978013.69</v>
      </c>
      <c r="F34" s="155">
        <v>978013.69</v>
      </c>
      <c r="G34" s="156">
        <v>0</v>
      </c>
      <c r="H34" s="54"/>
    </row>
    <row r="35" spans="1:8" s="45" customFormat="1" ht="15" customHeight="1" x14ac:dyDescent="0.25">
      <c r="A35" s="79">
        <v>53859112000169</v>
      </c>
      <c r="B35" s="80" t="s">
        <v>113</v>
      </c>
      <c r="C35" s="80" t="s">
        <v>109</v>
      </c>
      <c r="D35" s="153">
        <v>4.2470313270000001E-3</v>
      </c>
      <c r="E35" s="154">
        <v>472601.75</v>
      </c>
      <c r="F35" s="155">
        <v>472601.75</v>
      </c>
      <c r="G35" s="156">
        <v>0</v>
      </c>
      <c r="H35" s="54"/>
    </row>
    <row r="36" spans="1:8" s="45" customFormat="1" ht="15" customHeight="1" x14ac:dyDescent="0.25">
      <c r="A36" s="79">
        <v>33050196000188</v>
      </c>
      <c r="B36" s="80" t="s">
        <v>148</v>
      </c>
      <c r="C36" s="80" t="s">
        <v>68</v>
      </c>
      <c r="D36" s="153">
        <v>4.1177542477E-2</v>
      </c>
      <c r="E36" s="154">
        <v>4582160.37</v>
      </c>
      <c r="F36" s="155">
        <v>4582160.37</v>
      </c>
      <c r="G36" s="156">
        <v>0</v>
      </c>
      <c r="H36" s="54"/>
    </row>
    <row r="37" spans="1:8" s="45" customFormat="1" ht="15" customHeight="1" x14ac:dyDescent="0.25">
      <c r="A37" s="79">
        <v>4172213000151</v>
      </c>
      <c r="B37" s="80" t="s">
        <v>149</v>
      </c>
      <c r="C37" s="80" t="s">
        <v>122</v>
      </c>
      <c r="D37" s="153">
        <v>0.16889357777899999</v>
      </c>
      <c r="E37" s="154">
        <v>18794163.329999998</v>
      </c>
      <c r="F37" s="155">
        <v>18794163.329999998</v>
      </c>
      <c r="G37" s="156">
        <v>0</v>
      </c>
      <c r="H37" s="54"/>
    </row>
    <row r="38" spans="1:8" s="45" customFormat="1" ht="15" customHeight="1" x14ac:dyDescent="0.25">
      <c r="A38" s="79">
        <v>23664303000104</v>
      </c>
      <c r="B38" s="80" t="s">
        <v>150</v>
      </c>
      <c r="C38" s="80" t="s">
        <v>124</v>
      </c>
      <c r="D38" s="153">
        <v>5.7596370299999998E-4</v>
      </c>
      <c r="E38" s="154">
        <v>64092.17</v>
      </c>
      <c r="F38" s="155">
        <v>64092.17</v>
      </c>
      <c r="G38" s="156">
        <v>0</v>
      </c>
      <c r="H38" s="54"/>
    </row>
    <row r="39" spans="1:8" s="45" customFormat="1" ht="15" customHeight="1" x14ac:dyDescent="0.25">
      <c r="A39" s="79">
        <v>2328280000197</v>
      </c>
      <c r="B39" s="80" t="s">
        <v>114</v>
      </c>
      <c r="C39" s="80" t="s">
        <v>110</v>
      </c>
      <c r="D39" s="153">
        <v>2.0112919246000002E-2</v>
      </c>
      <c r="E39" s="154">
        <v>2238128.2599999998</v>
      </c>
      <c r="F39" s="155">
        <v>2238128.2599999998</v>
      </c>
      <c r="G39" s="156">
        <v>0</v>
      </c>
      <c r="H39" s="54"/>
    </row>
    <row r="40" spans="1:8" s="45" customFormat="1" ht="15" customHeight="1" x14ac:dyDescent="0.25">
      <c r="A40" s="79">
        <v>4065033000170</v>
      </c>
      <c r="B40" s="80" t="s">
        <v>151</v>
      </c>
      <c r="C40" s="80" t="s">
        <v>127</v>
      </c>
      <c r="D40" s="153">
        <v>1.1429924068999999E-2</v>
      </c>
      <c r="E40" s="154">
        <v>1271900.7</v>
      </c>
      <c r="F40" s="155">
        <v>1271900.7</v>
      </c>
      <c r="G40" s="156">
        <v>0</v>
      </c>
      <c r="H40" s="54"/>
    </row>
    <row r="41" spans="1:8" s="45" customFormat="1" ht="15" customHeight="1" x14ac:dyDescent="0.25">
      <c r="A41" s="79">
        <v>61695227000193</v>
      </c>
      <c r="B41" s="80" t="s">
        <v>152</v>
      </c>
      <c r="C41" s="80" t="s">
        <v>61</v>
      </c>
      <c r="D41" s="153">
        <v>6.1291512154999998E-2</v>
      </c>
      <c r="E41" s="154">
        <v>6820405.5199999996</v>
      </c>
      <c r="F41" s="155">
        <v>6820405.5199999996</v>
      </c>
      <c r="G41" s="156">
        <v>0</v>
      </c>
      <c r="H41" s="54"/>
    </row>
    <row r="42" spans="1:8" s="45" customFormat="1" ht="15" customHeight="1" x14ac:dyDescent="0.25">
      <c r="A42" s="79">
        <v>8826596000195</v>
      </c>
      <c r="B42" s="80" t="s">
        <v>153</v>
      </c>
      <c r="C42" s="80" t="s">
        <v>111</v>
      </c>
      <c r="D42" s="153">
        <v>9.7447602199999997E-4</v>
      </c>
      <c r="E42" s="154">
        <v>108437.88</v>
      </c>
      <c r="F42" s="155">
        <v>108437.88</v>
      </c>
      <c r="G42" s="156">
        <v>0</v>
      </c>
      <c r="H42" s="54"/>
    </row>
    <row r="43" spans="1:8" s="45" customFormat="1" ht="15" customHeight="1" x14ac:dyDescent="0.25">
      <c r="A43" s="79">
        <v>19527639000158</v>
      </c>
      <c r="B43" s="80" t="s">
        <v>93</v>
      </c>
      <c r="C43" s="80" t="s">
        <v>87</v>
      </c>
      <c r="D43" s="153">
        <v>2.4042331950000001E-3</v>
      </c>
      <c r="E43" s="154">
        <v>267538.59999999998</v>
      </c>
      <c r="F43" s="155">
        <v>267538.59999999998</v>
      </c>
      <c r="G43" s="156">
        <v>0</v>
      </c>
      <c r="H43" s="54"/>
    </row>
    <row r="44" spans="1:8" s="45" customFormat="1" ht="15" customHeight="1" x14ac:dyDescent="0.25">
      <c r="A44" s="79">
        <v>9095183000140</v>
      </c>
      <c r="B44" s="80" t="s">
        <v>154</v>
      </c>
      <c r="C44" s="80" t="s">
        <v>123</v>
      </c>
      <c r="D44" s="153">
        <v>6.1305300849999996E-3</v>
      </c>
      <c r="E44" s="154">
        <v>682193.99</v>
      </c>
      <c r="F44" s="155">
        <v>682193.99</v>
      </c>
      <c r="G44" s="156">
        <v>0</v>
      </c>
      <c r="H44" s="54"/>
    </row>
    <row r="45" spans="1:8" s="45" customFormat="1" ht="15" customHeight="1" x14ac:dyDescent="0.25">
      <c r="A45" s="79">
        <v>13017462000163</v>
      </c>
      <c r="B45" s="80" t="s">
        <v>155</v>
      </c>
      <c r="C45" s="80" t="s">
        <v>86</v>
      </c>
      <c r="D45" s="153">
        <v>3.904193823E-3</v>
      </c>
      <c r="E45" s="154">
        <v>434451.43</v>
      </c>
      <c r="F45" s="155">
        <v>434451.43</v>
      </c>
      <c r="G45" s="156">
        <v>0</v>
      </c>
      <c r="H45" s="54"/>
    </row>
    <row r="46" spans="1:8" s="45" customFormat="1" ht="15" customHeight="1" x14ac:dyDescent="0.25">
      <c r="A46" s="79">
        <v>15413826000150</v>
      </c>
      <c r="B46" s="80" t="s">
        <v>135</v>
      </c>
      <c r="C46" s="80" t="s">
        <v>107</v>
      </c>
      <c r="D46" s="153">
        <v>7.8712608210000003E-3</v>
      </c>
      <c r="E46" s="154">
        <v>875899.27</v>
      </c>
      <c r="F46" s="155">
        <v>875899.27</v>
      </c>
      <c r="G46" s="156">
        <v>0</v>
      </c>
      <c r="H46" s="54"/>
    </row>
    <row r="47" spans="1:8" s="45" customFormat="1" ht="15" customHeight="1" x14ac:dyDescent="0.25">
      <c r="A47" s="79">
        <v>28152650000171</v>
      </c>
      <c r="B47" s="80" t="s">
        <v>156</v>
      </c>
      <c r="C47" s="80" t="s">
        <v>104</v>
      </c>
      <c r="D47" s="153">
        <v>9.9738678409999997E-3</v>
      </c>
      <c r="E47" s="154">
        <v>1109873.47</v>
      </c>
      <c r="F47" s="155">
        <v>1109873.47</v>
      </c>
      <c r="G47" s="156">
        <v>0</v>
      </c>
      <c r="H47" s="54"/>
    </row>
    <row r="48" spans="1:8" s="45" customFormat="1" ht="15" customHeight="1" x14ac:dyDescent="0.25">
      <c r="A48" s="79">
        <v>83855973000130</v>
      </c>
      <c r="B48" s="80" t="s">
        <v>167</v>
      </c>
      <c r="C48" s="80" t="s">
        <v>168</v>
      </c>
      <c r="D48" s="153">
        <v>1.6674449149999999E-3</v>
      </c>
      <c r="E48" s="154">
        <v>185550.17</v>
      </c>
      <c r="F48" s="155">
        <v>185550.17</v>
      </c>
      <c r="G48" s="156">
        <v>0</v>
      </c>
      <c r="H48" s="54"/>
    </row>
    <row r="49" spans="1:8" s="45" customFormat="1" ht="15" customHeight="1" x14ac:dyDescent="0.25">
      <c r="A49" s="79">
        <v>60444437000146</v>
      </c>
      <c r="B49" s="80" t="s">
        <v>157</v>
      </c>
      <c r="C49" s="80" t="s">
        <v>99</v>
      </c>
      <c r="D49" s="153">
        <v>0.15247981433300001</v>
      </c>
      <c r="E49" s="154">
        <v>16967670.25</v>
      </c>
      <c r="F49" s="155">
        <v>16967670.25</v>
      </c>
      <c r="G49" s="156">
        <v>0</v>
      </c>
      <c r="H49" s="54"/>
    </row>
    <row r="50" spans="1:8" s="45" customFormat="1" ht="15" customHeight="1" x14ac:dyDescent="0.25">
      <c r="A50" s="79">
        <v>75805895000130</v>
      </c>
      <c r="B50" s="80" t="s">
        <v>136</v>
      </c>
      <c r="C50" s="80" t="s">
        <v>115</v>
      </c>
      <c r="D50" s="153">
        <v>4.39053166E-4</v>
      </c>
      <c r="E50" s="154">
        <v>48857.02</v>
      </c>
      <c r="F50" s="155">
        <v>48857.02</v>
      </c>
      <c r="G50" s="156">
        <v>0</v>
      </c>
      <c r="H50" s="54"/>
    </row>
    <row r="51" spans="1:8" s="45" customFormat="1" ht="15" customHeight="1" x14ac:dyDescent="0.25">
      <c r="A51" s="79">
        <v>1377555000110</v>
      </c>
      <c r="B51" s="80" t="s">
        <v>158</v>
      </c>
      <c r="C51" s="80" t="s">
        <v>120</v>
      </c>
      <c r="D51" s="153">
        <v>2.8739031599999998E-4</v>
      </c>
      <c r="E51" s="154">
        <v>31980.26</v>
      </c>
      <c r="F51" s="155">
        <v>31980.26</v>
      </c>
      <c r="G51" s="156">
        <v>0</v>
      </c>
      <c r="H51" s="54"/>
    </row>
    <row r="52" spans="1:8" s="45" customFormat="1" ht="15" customHeight="1" x14ac:dyDescent="0.25">
      <c r="A52" s="79">
        <v>83647990000181</v>
      </c>
      <c r="B52" s="80" t="s">
        <v>202</v>
      </c>
      <c r="C52" s="80" t="s">
        <v>219</v>
      </c>
      <c r="D52" s="153">
        <v>3.6523570300000001E-4</v>
      </c>
      <c r="E52" s="154">
        <v>40642.75</v>
      </c>
      <c r="F52" s="155">
        <v>40642.75</v>
      </c>
      <c r="G52" s="156">
        <v>0</v>
      </c>
      <c r="H52" s="54"/>
    </row>
    <row r="53" spans="1:8" s="45" customFormat="1" ht="15" customHeight="1" x14ac:dyDescent="0.25">
      <c r="A53" s="79">
        <v>95289500000100</v>
      </c>
      <c r="B53" s="80" t="s">
        <v>116</v>
      </c>
      <c r="C53" s="80" t="s">
        <v>118</v>
      </c>
      <c r="D53" s="153">
        <v>2.4193242100000001E-4</v>
      </c>
      <c r="E53" s="154">
        <v>26921.79</v>
      </c>
      <c r="F53" s="155">
        <v>26921.79</v>
      </c>
      <c r="G53" s="156">
        <v>0</v>
      </c>
      <c r="H53" s="54"/>
    </row>
    <row r="54" spans="1:8" s="45" customFormat="1" ht="15" customHeight="1" x14ac:dyDescent="0.25">
      <c r="A54" s="79">
        <v>88446034000155</v>
      </c>
      <c r="B54" s="80" t="s">
        <v>117</v>
      </c>
      <c r="C54" s="80" t="s">
        <v>119</v>
      </c>
      <c r="D54" s="153">
        <v>2.7337219899999999E-4</v>
      </c>
      <c r="E54" s="154">
        <v>30420.35</v>
      </c>
      <c r="F54" s="155">
        <v>30420.35</v>
      </c>
      <c r="G54" s="156">
        <v>0</v>
      </c>
      <c r="H54" s="54"/>
    </row>
    <row r="55" spans="1:8" s="45" customFormat="1" ht="15" customHeight="1" x14ac:dyDescent="0.25">
      <c r="A55" s="79">
        <v>27485069000109</v>
      </c>
      <c r="B55" s="80" t="s">
        <v>159</v>
      </c>
      <c r="C55" s="80" t="s">
        <v>88</v>
      </c>
      <c r="D55" s="153">
        <v>1.2569666330000001E-3</v>
      </c>
      <c r="E55" s="154">
        <v>139872.91</v>
      </c>
      <c r="F55" s="155">
        <v>139872.91</v>
      </c>
      <c r="G55" s="156">
        <v>0</v>
      </c>
      <c r="H55" s="54"/>
    </row>
    <row r="56" spans="1:8" s="45" customFormat="1" ht="15" customHeight="1" x14ac:dyDescent="0.25">
      <c r="A56" s="79">
        <v>79850574000109</v>
      </c>
      <c r="B56" s="80" t="s">
        <v>77</v>
      </c>
      <c r="C56" s="80" t="s">
        <v>78</v>
      </c>
      <c r="D56" s="153">
        <v>6.2034106000000006E-5</v>
      </c>
      <c r="E56" s="154">
        <v>6903.04</v>
      </c>
      <c r="F56" s="155">
        <v>6903.04</v>
      </c>
      <c r="G56" s="156">
        <v>0</v>
      </c>
      <c r="H56" s="54"/>
    </row>
    <row r="57" spans="1:8" s="45" customFormat="1" ht="15" customHeight="1" x14ac:dyDescent="0.25">
      <c r="A57" s="79">
        <v>97578090000134</v>
      </c>
      <c r="B57" s="80" t="s">
        <v>95</v>
      </c>
      <c r="C57" s="80" t="s">
        <v>90</v>
      </c>
      <c r="D57" s="153">
        <v>1.15600601E-4</v>
      </c>
      <c r="E57" s="154">
        <v>12863.82</v>
      </c>
      <c r="F57" s="155">
        <v>12863.82</v>
      </c>
      <c r="G57" s="156">
        <v>0</v>
      </c>
      <c r="H57" s="54"/>
    </row>
    <row r="58" spans="1:8" s="45" customFormat="1" ht="15" customHeight="1" x14ac:dyDescent="0.25">
      <c r="A58" s="79">
        <v>13255658000196</v>
      </c>
      <c r="B58" s="80" t="s">
        <v>203</v>
      </c>
      <c r="C58" s="80" t="s">
        <v>220</v>
      </c>
      <c r="D58" s="153">
        <v>6.4668118499999999E-4</v>
      </c>
      <c r="E58" s="154">
        <v>71961.48</v>
      </c>
      <c r="F58" s="155">
        <v>71961.48</v>
      </c>
      <c r="G58" s="156">
        <v>0</v>
      </c>
      <c r="H58" s="54"/>
    </row>
    <row r="59" spans="1:8" s="45" customFormat="1" ht="15" customHeight="1" x14ac:dyDescent="0.25">
      <c r="A59" s="79">
        <v>89889604000144</v>
      </c>
      <c r="B59" s="80" t="s">
        <v>94</v>
      </c>
      <c r="C59" s="80" t="s">
        <v>89</v>
      </c>
      <c r="D59" s="153">
        <v>1.3140568200000001E-4</v>
      </c>
      <c r="E59" s="154">
        <v>14622.58</v>
      </c>
      <c r="F59" s="155">
        <v>14622.58</v>
      </c>
      <c r="G59" s="156">
        <v>0</v>
      </c>
      <c r="H59" s="54"/>
    </row>
    <row r="60" spans="1:8" s="45" customFormat="1" ht="15" customHeight="1" x14ac:dyDescent="0.25">
      <c r="A60" s="79">
        <v>50235449000107</v>
      </c>
      <c r="B60" s="80" t="s">
        <v>204</v>
      </c>
      <c r="C60" s="80" t="s">
        <v>221</v>
      </c>
      <c r="D60" s="153">
        <v>9.4206013000000001E-5</v>
      </c>
      <c r="E60" s="154">
        <v>10483.07</v>
      </c>
      <c r="F60" s="155">
        <v>10483.07</v>
      </c>
      <c r="G60" s="156">
        <v>0</v>
      </c>
      <c r="H60" s="54"/>
    </row>
    <row r="61" spans="1:8" s="45" customFormat="1" ht="15" customHeight="1" x14ac:dyDescent="0.25">
      <c r="A61" s="79">
        <v>49606312000132</v>
      </c>
      <c r="B61" s="80" t="s">
        <v>205</v>
      </c>
      <c r="C61" s="80" t="s">
        <v>222</v>
      </c>
      <c r="D61" s="153">
        <v>8.9001352200000002E-4</v>
      </c>
      <c r="E61" s="154">
        <v>99039.05</v>
      </c>
      <c r="F61" s="155">
        <v>99039.05</v>
      </c>
      <c r="G61" s="156">
        <v>0</v>
      </c>
      <c r="H61" s="54"/>
    </row>
    <row r="62" spans="1:8" s="45" customFormat="1" ht="15" customHeight="1" x14ac:dyDescent="0.25">
      <c r="A62" s="79">
        <v>49313653000110</v>
      </c>
      <c r="B62" s="80" t="s">
        <v>206</v>
      </c>
      <c r="C62" s="80" t="s">
        <v>223</v>
      </c>
      <c r="D62" s="153">
        <v>2.9140179500000002E-4</v>
      </c>
      <c r="E62" s="154">
        <v>32426.65</v>
      </c>
      <c r="F62" s="155">
        <v>32426.65</v>
      </c>
      <c r="G62" s="156">
        <v>0</v>
      </c>
      <c r="H62" s="54"/>
    </row>
    <row r="63" spans="1:8" s="45" customFormat="1" ht="15" customHeight="1" x14ac:dyDescent="0.25">
      <c r="A63" s="79">
        <v>85665990000130</v>
      </c>
      <c r="B63" s="80" t="s">
        <v>207</v>
      </c>
      <c r="C63" s="80" t="s">
        <v>224</v>
      </c>
      <c r="D63" s="153">
        <v>7.8014360600000003E-4</v>
      </c>
      <c r="E63" s="154">
        <v>86812.93</v>
      </c>
      <c r="F63" s="155">
        <v>86812.93</v>
      </c>
      <c r="G63" s="156">
        <v>0</v>
      </c>
      <c r="H63" s="54"/>
    </row>
    <row r="64" spans="1:8" s="45" customFormat="1" ht="15" customHeight="1" x14ac:dyDescent="0.25">
      <c r="A64" s="79">
        <v>78274610000170</v>
      </c>
      <c r="B64" s="80" t="s">
        <v>237</v>
      </c>
      <c r="C64" s="80" t="s">
        <v>236</v>
      </c>
      <c r="D64" s="153">
        <v>2.3807308299999999E-4</v>
      </c>
      <c r="E64" s="154">
        <v>26492.33</v>
      </c>
      <c r="F64" s="155">
        <v>26492.33</v>
      </c>
      <c r="G64" s="156">
        <v>0</v>
      </c>
      <c r="H64" s="54"/>
    </row>
    <row r="65" spans="1:8" s="45" customFormat="1" ht="15" customHeight="1" x14ac:dyDescent="0.25">
      <c r="A65" s="79">
        <v>86433042000131</v>
      </c>
      <c r="B65" s="80" t="s">
        <v>208</v>
      </c>
      <c r="C65" s="80" t="s">
        <v>225</v>
      </c>
      <c r="D65" s="153">
        <v>1.0716971830000001E-3</v>
      </c>
      <c r="E65" s="154">
        <v>119256.47</v>
      </c>
      <c r="F65" s="155">
        <v>119256.47</v>
      </c>
      <c r="G65" s="156">
        <v>0</v>
      </c>
      <c r="H65" s="54"/>
    </row>
    <row r="66" spans="1:8" s="45" customFormat="1" ht="15" customHeight="1" x14ac:dyDescent="0.25">
      <c r="A66" s="79">
        <v>86439510000185</v>
      </c>
      <c r="B66" s="80" t="s">
        <v>239</v>
      </c>
      <c r="C66" s="80" t="s">
        <v>238</v>
      </c>
      <c r="D66" s="153">
        <v>1.12556607E-4</v>
      </c>
      <c r="E66" s="154">
        <v>12525.09</v>
      </c>
      <c r="F66" s="155">
        <v>12525.09</v>
      </c>
      <c r="G66" s="156">
        <v>0</v>
      </c>
      <c r="H66" s="54"/>
    </row>
    <row r="67" spans="1:8" s="45" customFormat="1" ht="15" customHeight="1" x14ac:dyDescent="0.25">
      <c r="A67" s="79">
        <v>86448057000173</v>
      </c>
      <c r="B67" s="80" t="s">
        <v>209</v>
      </c>
      <c r="C67" s="80" t="s">
        <v>226</v>
      </c>
      <c r="D67" s="153">
        <v>9.7147561000000005E-5</v>
      </c>
      <c r="E67" s="154">
        <v>10810.4</v>
      </c>
      <c r="F67" s="155">
        <v>10810.4</v>
      </c>
      <c r="G67" s="156">
        <v>0</v>
      </c>
      <c r="H67" s="54"/>
    </row>
    <row r="68" spans="1:8" s="45" customFormat="1" ht="15" customHeight="1" x14ac:dyDescent="0.25">
      <c r="A68" s="79">
        <v>87656989000174</v>
      </c>
      <c r="B68" s="80" t="s">
        <v>176</v>
      </c>
      <c r="C68" s="80" t="s">
        <v>177</v>
      </c>
      <c r="D68" s="153">
        <v>1.78695653E-4</v>
      </c>
      <c r="E68" s="154">
        <v>19884.919999999998</v>
      </c>
      <c r="F68" s="155">
        <v>19884.919999999998</v>
      </c>
      <c r="G68" s="156">
        <v>0</v>
      </c>
      <c r="H68" s="54"/>
    </row>
    <row r="69" spans="1:8" s="45" customFormat="1" ht="15" customHeight="1" x14ac:dyDescent="0.25">
      <c r="A69" s="79">
        <v>97081434000103</v>
      </c>
      <c r="B69" s="80" t="s">
        <v>210</v>
      </c>
      <c r="C69" s="80" t="s">
        <v>227</v>
      </c>
      <c r="D69" s="153">
        <v>1.5571521800000001E-4</v>
      </c>
      <c r="E69" s="154">
        <v>17327.7</v>
      </c>
      <c r="F69" s="155">
        <v>17327.7</v>
      </c>
      <c r="G69" s="156">
        <v>0</v>
      </c>
      <c r="H69" s="54"/>
    </row>
    <row r="70" spans="1:8" s="45" customFormat="1" ht="15" customHeight="1" x14ac:dyDescent="0.25">
      <c r="A70" s="79">
        <v>9257558000121</v>
      </c>
      <c r="B70" s="80" t="s">
        <v>211</v>
      </c>
      <c r="C70" s="80" t="s">
        <v>228</v>
      </c>
      <c r="D70" s="153">
        <v>7.2422822100000003E-4</v>
      </c>
      <c r="E70" s="154">
        <v>80590.77</v>
      </c>
      <c r="F70" s="155">
        <v>80590.77</v>
      </c>
      <c r="G70" s="156">
        <v>0</v>
      </c>
      <c r="H70" s="54"/>
    </row>
    <row r="71" spans="1:8" s="45" customFormat="1" ht="15" customHeight="1" x14ac:dyDescent="0.25">
      <c r="A71" s="79">
        <v>95824322000161</v>
      </c>
      <c r="B71" s="80" t="s">
        <v>212</v>
      </c>
      <c r="C71" s="80" t="s">
        <v>229</v>
      </c>
      <c r="D71" s="153">
        <v>1.3278573799999999E-4</v>
      </c>
      <c r="E71" s="154">
        <v>14776.15</v>
      </c>
      <c r="F71" s="155">
        <v>14776.15</v>
      </c>
      <c r="G71" s="156">
        <v>0</v>
      </c>
      <c r="H71" s="54"/>
    </row>
    <row r="72" spans="1:8" s="45" customFormat="1" ht="15" customHeight="1" x14ac:dyDescent="0.25">
      <c r="A72" s="79">
        <v>91950261000128</v>
      </c>
      <c r="B72" s="80" t="s">
        <v>179</v>
      </c>
      <c r="C72" s="80" t="s">
        <v>178</v>
      </c>
      <c r="D72" s="153">
        <v>2.2158359099999999E-4</v>
      </c>
      <c r="E72" s="154">
        <v>24657.41</v>
      </c>
      <c r="F72" s="155">
        <v>24657.41</v>
      </c>
      <c r="G72" s="156">
        <v>0</v>
      </c>
      <c r="H72" s="54"/>
    </row>
    <row r="73" spans="1:8" s="45" customFormat="1" ht="15" customHeight="1" x14ac:dyDescent="0.25">
      <c r="A73" s="79">
        <v>89435598000155</v>
      </c>
      <c r="B73" s="80" t="s">
        <v>213</v>
      </c>
      <c r="C73" s="80" t="s">
        <v>230</v>
      </c>
      <c r="D73" s="153">
        <v>1.44112401E-4</v>
      </c>
      <c r="E73" s="154">
        <v>16036.56</v>
      </c>
      <c r="F73" s="155">
        <v>16036.56</v>
      </c>
      <c r="G73" s="156">
        <v>0</v>
      </c>
      <c r="H73" s="54"/>
    </row>
    <row r="74" spans="1:8" s="45" customFormat="1" ht="15" customHeight="1" x14ac:dyDescent="0.25">
      <c r="A74" s="79">
        <v>98042963000152</v>
      </c>
      <c r="B74" s="80" t="s">
        <v>214</v>
      </c>
      <c r="C74" s="80" t="s">
        <v>231</v>
      </c>
      <c r="D74" s="153">
        <v>7.1372418000000004E-5</v>
      </c>
      <c r="E74" s="154">
        <v>7942.19</v>
      </c>
      <c r="F74" s="155">
        <v>7942.19</v>
      </c>
      <c r="G74" s="156">
        <v>0</v>
      </c>
      <c r="H74" s="54"/>
    </row>
    <row r="75" spans="1:8" s="45" customFormat="1" ht="15" customHeight="1" x14ac:dyDescent="0.25">
      <c r="A75" s="79">
        <v>55188502000180</v>
      </c>
      <c r="B75" s="80" t="s">
        <v>215</v>
      </c>
      <c r="C75" s="80" t="s">
        <v>232</v>
      </c>
      <c r="D75" s="153">
        <v>8.3972736999999998E-5</v>
      </c>
      <c r="E75" s="154">
        <v>9344.33</v>
      </c>
      <c r="F75" s="155">
        <v>9344.33</v>
      </c>
      <c r="G75" s="156">
        <v>0</v>
      </c>
      <c r="H75" s="54"/>
    </row>
    <row r="76" spans="1:8" s="45" customFormat="1" ht="15" customHeight="1" x14ac:dyDescent="0.25">
      <c r="A76" s="79">
        <v>86444163000189</v>
      </c>
      <c r="B76" s="80" t="s">
        <v>216</v>
      </c>
      <c r="C76" s="80" t="s">
        <v>233</v>
      </c>
      <c r="D76" s="153">
        <v>3.7992178599999997E-4</v>
      </c>
      <c r="E76" s="154">
        <v>42276.99</v>
      </c>
      <c r="F76" s="155">
        <v>42276.99</v>
      </c>
      <c r="G76" s="156">
        <v>0</v>
      </c>
      <c r="H76" s="54"/>
    </row>
    <row r="77" spans="1:8" s="45" customFormat="1" ht="15" customHeight="1" x14ac:dyDescent="0.25">
      <c r="A77" s="79">
        <v>11615872000180</v>
      </c>
      <c r="B77" s="80" t="s">
        <v>217</v>
      </c>
      <c r="C77" s="80" t="s">
        <v>234</v>
      </c>
      <c r="D77" s="153">
        <v>2.0331756E-5</v>
      </c>
      <c r="E77" s="154">
        <v>2262.48</v>
      </c>
      <c r="F77" s="155">
        <v>2262.48</v>
      </c>
      <c r="G77" s="156">
        <v>0</v>
      </c>
      <c r="H77" s="54"/>
    </row>
    <row r="78" spans="1:8" s="45" customFormat="1" ht="15" customHeight="1" x14ac:dyDescent="0.25">
      <c r="A78" s="79">
        <v>52777034000190</v>
      </c>
      <c r="B78" s="80" t="s">
        <v>218</v>
      </c>
      <c r="C78" s="80" t="s">
        <v>235</v>
      </c>
      <c r="D78" s="153">
        <v>2.5656332700000001E-4</v>
      </c>
      <c r="E78" s="154">
        <v>28549.89</v>
      </c>
      <c r="F78" s="155">
        <v>28549.89</v>
      </c>
      <c r="G78" s="156">
        <v>0</v>
      </c>
      <c r="H78" s="54"/>
    </row>
    <row r="79" spans="1:8" s="45" customFormat="1" ht="15" customHeight="1" x14ac:dyDescent="0.25">
      <c r="A79" s="79">
        <v>90660754000160</v>
      </c>
      <c r="B79" s="80" t="s">
        <v>174</v>
      </c>
      <c r="C79" s="80" t="s">
        <v>173</v>
      </c>
      <c r="D79" s="153">
        <v>7.3121953200000001E-4</v>
      </c>
      <c r="E79" s="154">
        <v>81368.75</v>
      </c>
      <c r="F79" s="155">
        <v>81368.75</v>
      </c>
      <c r="G79" s="156">
        <v>0</v>
      </c>
      <c r="H79" s="54"/>
    </row>
    <row r="80" spans="1:8" s="45" customFormat="1" ht="15" customHeight="1" x14ac:dyDescent="0.25">
      <c r="A80" s="79">
        <v>97839922000129</v>
      </c>
      <c r="B80" s="80" t="s">
        <v>171</v>
      </c>
      <c r="C80" s="80" t="s">
        <v>170</v>
      </c>
      <c r="D80" s="153">
        <v>2.0381523100000001E-4</v>
      </c>
      <c r="E80" s="154">
        <v>22680.18</v>
      </c>
      <c r="F80" s="155">
        <v>22680.18</v>
      </c>
      <c r="G80" s="156">
        <v>0</v>
      </c>
      <c r="H80" s="54"/>
    </row>
    <row r="81" spans="1:7" s="58" customFormat="1" ht="17.25" customHeight="1" x14ac:dyDescent="0.25">
      <c r="A81" s="83"/>
      <c r="B81" s="83"/>
      <c r="C81" s="83"/>
      <c r="D81" s="76">
        <f>SUM(D12:D80)</f>
        <v>1.000000000005</v>
      </c>
      <c r="E81" s="76">
        <f>SUM(E12:E80)</f>
        <v>111278140.81</v>
      </c>
      <c r="F81" s="76">
        <f>SUM(F12:F80)</f>
        <v>111278140.81</v>
      </c>
      <c r="G81" s="76">
        <f>SUM(G12:G80)</f>
        <v>0</v>
      </c>
    </row>
  </sheetData>
  <mergeCells count="1">
    <mergeCell ref="A1:H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>
    <pageSetUpPr fitToPage="1"/>
  </sheetPr>
  <dimension ref="A1:H83"/>
  <sheetViews>
    <sheetView showGridLines="0" topLeftCell="A44" zoomScale="95" zoomScaleNormal="95" workbookViewId="0">
      <selection activeCell="A12" sqref="A12:G80"/>
    </sheetView>
  </sheetViews>
  <sheetFormatPr defaultColWidth="9.140625" defaultRowHeight="12.75" x14ac:dyDescent="0.2"/>
  <cols>
    <col min="1" max="1" width="18.140625" style="48" customWidth="1"/>
    <col min="2" max="2" width="60.5703125" style="48" bestFit="1" customWidth="1"/>
    <col min="3" max="3" width="18" style="48" bestFit="1" customWidth="1"/>
    <col min="4" max="4" width="17.7109375" style="48" bestFit="1" customWidth="1"/>
    <col min="5" max="5" width="15.28515625" style="48" customWidth="1"/>
    <col min="6" max="6" width="19.85546875" style="48" bestFit="1" customWidth="1"/>
    <col min="7" max="7" width="24.28515625" style="48" bestFit="1" customWidth="1"/>
    <col min="8" max="8" width="17.5703125" style="48" bestFit="1" customWidth="1"/>
    <col min="9" max="9" width="16.140625" style="48" bestFit="1" customWidth="1"/>
    <col min="10" max="11" width="9.140625" style="48" customWidth="1"/>
    <col min="12" max="16384" width="9.140625" style="48"/>
  </cols>
  <sheetData>
    <row r="1" spans="1:8" customFormat="1" ht="27.75" customHeight="1" x14ac:dyDescent="0.25">
      <c r="A1" s="220" t="s">
        <v>191</v>
      </c>
      <c r="B1" s="220"/>
      <c r="C1" s="220"/>
      <c r="D1" s="220"/>
      <c r="E1" s="220"/>
      <c r="F1" s="220"/>
      <c r="G1" s="220"/>
      <c r="H1" s="220"/>
    </row>
    <row r="2" spans="1:8" customFormat="1" ht="9" customHeight="1" x14ac:dyDescent="0.25">
      <c r="B2" s="40"/>
      <c r="C2" s="40"/>
      <c r="D2" s="41"/>
      <c r="E2" s="40" t="s">
        <v>69</v>
      </c>
      <c r="F2" s="40"/>
      <c r="G2" s="43"/>
    </row>
    <row r="3" spans="1:8" s="44" customFormat="1" ht="15.95" customHeight="1" x14ac:dyDescent="0.25">
      <c r="D3" s="61"/>
      <c r="E3" s="62" t="s">
        <v>50</v>
      </c>
      <c r="F3" s="62" t="s">
        <v>51</v>
      </c>
      <c r="G3" s="62" t="s">
        <v>52</v>
      </c>
    </row>
    <row r="4" spans="1:8" s="44" customFormat="1" ht="15.95" customHeight="1" x14ac:dyDescent="0.25">
      <c r="B4" s="56"/>
      <c r="C4" s="56"/>
      <c r="D4" s="63" t="s">
        <v>70</v>
      </c>
      <c r="E4" s="64">
        <v>105418223.50999995</v>
      </c>
      <c r="F4" s="65">
        <v>1</v>
      </c>
      <c r="G4" s="66">
        <v>69</v>
      </c>
    </row>
    <row r="5" spans="1:8" s="44" customFormat="1" ht="15.95" customHeight="1" x14ac:dyDescent="0.25">
      <c r="B5" s="50"/>
      <c r="C5" s="50"/>
      <c r="D5" s="93" t="s">
        <v>71</v>
      </c>
      <c r="E5" s="94">
        <v>27014321.640000012</v>
      </c>
      <c r="F5" s="95" t="s">
        <v>54</v>
      </c>
      <c r="G5" s="95" t="s">
        <v>54</v>
      </c>
    </row>
    <row r="6" spans="1:8" s="44" customFormat="1" ht="15.95" customHeight="1" x14ac:dyDescent="0.25">
      <c r="B6" s="55"/>
      <c r="C6" s="55"/>
      <c r="D6" s="93" t="s">
        <v>53</v>
      </c>
      <c r="E6" s="94">
        <v>78400643.710000008</v>
      </c>
      <c r="F6" s="96" t="s">
        <v>54</v>
      </c>
      <c r="G6" s="95">
        <v>58</v>
      </c>
    </row>
    <row r="7" spans="1:8" s="44" customFormat="1" ht="15.95" customHeight="1" x14ac:dyDescent="0.25">
      <c r="B7" s="55"/>
      <c r="C7" s="55"/>
      <c r="D7" s="93" t="s">
        <v>72</v>
      </c>
      <c r="E7" s="94">
        <v>30720835.950000003</v>
      </c>
      <c r="F7" s="96" t="s">
        <v>54</v>
      </c>
      <c r="G7" s="95">
        <v>3</v>
      </c>
    </row>
    <row r="8" spans="1:8" s="44" customFormat="1" ht="15.95" customHeight="1" x14ac:dyDescent="0.25">
      <c r="B8" s="55"/>
      <c r="C8" s="55"/>
      <c r="D8" s="67" t="s">
        <v>73</v>
      </c>
      <c r="E8" s="68">
        <v>136135801.30000001</v>
      </c>
      <c r="F8" s="116">
        <f>E8/E4</f>
        <v>1.2913877389243447</v>
      </c>
      <c r="G8" s="70" t="s">
        <v>54</v>
      </c>
    </row>
    <row r="9" spans="1:8" s="44" customFormat="1" ht="15.95" customHeight="1" x14ac:dyDescent="0.25">
      <c r="B9" s="55"/>
      <c r="C9" s="55"/>
      <c r="D9" s="71" t="s">
        <v>55</v>
      </c>
      <c r="E9" s="72">
        <v>0</v>
      </c>
      <c r="F9" s="115">
        <f>E9/E4</f>
        <v>0</v>
      </c>
      <c r="G9" s="74" t="s">
        <v>54</v>
      </c>
    </row>
    <row r="10" spans="1:8" s="44" customFormat="1" ht="15.95" customHeight="1" x14ac:dyDescent="0.25">
      <c r="A10" s="47"/>
    </row>
    <row r="11" spans="1:8" s="46" customFormat="1" ht="39" customHeight="1" x14ac:dyDescent="0.25">
      <c r="A11" s="77" t="s">
        <v>56</v>
      </c>
      <c r="B11" s="77" t="s">
        <v>57</v>
      </c>
      <c r="C11" s="77" t="s">
        <v>58</v>
      </c>
      <c r="D11" s="78" t="s">
        <v>59</v>
      </c>
      <c r="E11" s="78" t="s">
        <v>74</v>
      </c>
      <c r="F11" s="77" t="s">
        <v>75</v>
      </c>
      <c r="G11" s="77" t="s">
        <v>76</v>
      </c>
    </row>
    <row r="12" spans="1:8" s="45" customFormat="1" ht="15" customHeight="1" x14ac:dyDescent="0.25">
      <c r="A12" s="79">
        <v>2016440000162</v>
      </c>
      <c r="B12" s="80" t="s">
        <v>92</v>
      </c>
      <c r="C12" s="80" t="s">
        <v>84</v>
      </c>
      <c r="D12" s="86">
        <v>2.3759222803999999E-2</v>
      </c>
      <c r="E12" s="82">
        <v>2504655.06</v>
      </c>
      <c r="F12" s="82">
        <v>2504655.06</v>
      </c>
      <c r="G12" s="75">
        <f>F12-E12</f>
        <v>0</v>
      </c>
      <c r="H12" s="117"/>
    </row>
    <row r="13" spans="1:8" s="45" customFormat="1" ht="15" customHeight="1" x14ac:dyDescent="0.25">
      <c r="A13" s="79">
        <v>2341467000120</v>
      </c>
      <c r="B13" s="80" t="s">
        <v>125</v>
      </c>
      <c r="C13" s="80" t="s">
        <v>126</v>
      </c>
      <c r="D13" s="86">
        <v>1.5279266681000001E-2</v>
      </c>
      <c r="E13" s="82">
        <v>1610713.15</v>
      </c>
      <c r="F13" s="82">
        <v>1610713.15</v>
      </c>
      <c r="G13" s="75">
        <f t="shared" ref="G13:G76" si="0">F13-E13</f>
        <v>0</v>
      </c>
      <c r="H13" s="54"/>
    </row>
    <row r="14" spans="1:8" s="45" customFormat="1" ht="15" customHeight="1" x14ac:dyDescent="0.25">
      <c r="A14" s="79">
        <v>33050071000158</v>
      </c>
      <c r="B14" s="80" t="s">
        <v>137</v>
      </c>
      <c r="C14" s="80" t="s">
        <v>100</v>
      </c>
      <c r="D14" s="86">
        <v>2.0258617807000001E-2</v>
      </c>
      <c r="E14" s="82">
        <v>2135627.5</v>
      </c>
      <c r="F14" s="82">
        <v>2135627.5</v>
      </c>
      <c r="G14" s="75">
        <f t="shared" si="0"/>
        <v>0</v>
      </c>
      <c r="H14" s="54"/>
    </row>
    <row r="15" spans="1:8" s="45" customFormat="1" ht="15" customHeight="1" x14ac:dyDescent="0.25">
      <c r="A15" s="79">
        <v>2302100000106</v>
      </c>
      <c r="B15" s="80" t="s">
        <v>133</v>
      </c>
      <c r="C15" s="80" t="s">
        <v>103</v>
      </c>
      <c r="D15" s="86">
        <v>1.6115993738E-2</v>
      </c>
      <c r="E15" s="82">
        <v>1698919.43</v>
      </c>
      <c r="F15" s="82">
        <v>1698919.43</v>
      </c>
      <c r="G15" s="75">
        <f t="shared" si="0"/>
        <v>0</v>
      </c>
      <c r="H15" s="54"/>
    </row>
    <row r="16" spans="1:8" s="45" customFormat="1" ht="15" customHeight="1" x14ac:dyDescent="0.25">
      <c r="A16" s="79">
        <v>7282377000120</v>
      </c>
      <c r="B16" s="80" t="s">
        <v>97</v>
      </c>
      <c r="C16" s="80" t="s">
        <v>128</v>
      </c>
      <c r="D16" s="86">
        <v>6.6750253090000003E-3</v>
      </c>
      <c r="E16" s="82">
        <v>703669.31</v>
      </c>
      <c r="F16" s="82">
        <v>703669.31</v>
      </c>
      <c r="G16" s="75">
        <f t="shared" si="0"/>
        <v>0</v>
      </c>
      <c r="H16" s="54"/>
    </row>
    <row r="17" spans="1:8" s="45" customFormat="1" ht="15" customHeight="1" x14ac:dyDescent="0.25">
      <c r="A17" s="79">
        <v>5965546000109</v>
      </c>
      <c r="B17" s="80" t="s">
        <v>194</v>
      </c>
      <c r="C17" s="80" t="s">
        <v>63</v>
      </c>
      <c r="D17" s="86">
        <v>4.5986852539999998E-3</v>
      </c>
      <c r="E17" s="82">
        <v>484785.23</v>
      </c>
      <c r="F17" s="82">
        <v>484785.23</v>
      </c>
      <c r="G17" s="75">
        <f t="shared" si="0"/>
        <v>0</v>
      </c>
      <c r="H17" s="54"/>
    </row>
    <row r="18" spans="1:8" s="45" customFormat="1" ht="15" customHeight="1" x14ac:dyDescent="0.25">
      <c r="A18" s="79">
        <v>12272084000100</v>
      </c>
      <c r="B18" s="80" t="s">
        <v>138</v>
      </c>
      <c r="C18" s="80" t="s">
        <v>62</v>
      </c>
      <c r="D18" s="86">
        <v>5.0917081710000001E-3</v>
      </c>
      <c r="E18" s="82">
        <v>536758.82999999996</v>
      </c>
      <c r="F18" s="82">
        <v>536758.82999999996</v>
      </c>
      <c r="G18" s="75">
        <f t="shared" si="0"/>
        <v>0</v>
      </c>
      <c r="H18" s="54"/>
    </row>
    <row r="19" spans="1:8" s="45" customFormat="1" ht="15" customHeight="1" x14ac:dyDescent="0.25">
      <c r="A19" s="79">
        <v>7522669000192</v>
      </c>
      <c r="B19" s="80" t="s">
        <v>180</v>
      </c>
      <c r="C19" s="80" t="s">
        <v>91</v>
      </c>
      <c r="D19" s="86">
        <v>3.9599669402999998E-2</v>
      </c>
      <c r="E19" s="82">
        <v>4174526.8</v>
      </c>
      <c r="F19" s="82">
        <v>4174526.8</v>
      </c>
      <c r="G19" s="75">
        <f t="shared" si="0"/>
        <v>0</v>
      </c>
      <c r="H19" s="54"/>
    </row>
    <row r="20" spans="1:8" s="45" customFormat="1" ht="15" customHeight="1" x14ac:dyDescent="0.25">
      <c r="A20" s="79">
        <v>8467115000100</v>
      </c>
      <c r="B20" s="80" t="s">
        <v>139</v>
      </c>
      <c r="C20" s="80" t="s">
        <v>112</v>
      </c>
      <c r="D20" s="86">
        <v>1.026834217E-2</v>
      </c>
      <c r="E20" s="82">
        <v>1082470.3899999999</v>
      </c>
      <c r="F20" s="82">
        <v>1082470.3899999999</v>
      </c>
      <c r="G20" s="75">
        <f t="shared" si="0"/>
        <v>0</v>
      </c>
      <c r="H20" s="54"/>
    </row>
    <row r="21" spans="1:8" s="45" customFormat="1" ht="15" customHeight="1" x14ac:dyDescent="0.25">
      <c r="A21" s="79">
        <v>8336783000190</v>
      </c>
      <c r="B21" s="80" t="s">
        <v>131</v>
      </c>
      <c r="C21" s="80" t="s">
        <v>82</v>
      </c>
      <c r="D21" s="86">
        <v>3.1974646391999997E-2</v>
      </c>
      <c r="E21" s="82">
        <v>3370710.42</v>
      </c>
      <c r="F21" s="82">
        <v>3370710.42</v>
      </c>
      <c r="G21" s="75">
        <f t="shared" si="0"/>
        <v>0</v>
      </c>
      <c r="H21" s="54"/>
    </row>
    <row r="22" spans="1:8" s="45" customFormat="1" ht="15" customHeight="1" x14ac:dyDescent="0.25">
      <c r="A22" s="79">
        <v>1543032000104</v>
      </c>
      <c r="B22" s="80" t="s">
        <v>140</v>
      </c>
      <c r="C22" s="80" t="s">
        <v>121</v>
      </c>
      <c r="D22" s="86">
        <v>2.9528845073999999E-2</v>
      </c>
      <c r="E22" s="82">
        <v>3112878.39</v>
      </c>
      <c r="F22" s="82">
        <v>3112878.39</v>
      </c>
      <c r="G22" s="75">
        <f t="shared" si="0"/>
        <v>0</v>
      </c>
      <c r="H22" s="54"/>
    </row>
    <row r="23" spans="1:8" s="45" customFormat="1" ht="15" customHeight="1" x14ac:dyDescent="0.25">
      <c r="A23" s="79">
        <v>4895728000180</v>
      </c>
      <c r="B23" s="80" t="s">
        <v>165</v>
      </c>
      <c r="C23" s="80" t="s">
        <v>60</v>
      </c>
      <c r="D23" s="86">
        <v>2.1082814394000001E-2</v>
      </c>
      <c r="E23" s="82">
        <v>2222512.84</v>
      </c>
      <c r="F23" s="82">
        <v>2222512.84</v>
      </c>
      <c r="G23" s="75">
        <f t="shared" si="0"/>
        <v>0</v>
      </c>
      <c r="H23" s="54"/>
    </row>
    <row r="24" spans="1:8" s="45" customFormat="1" ht="15" customHeight="1" x14ac:dyDescent="0.25">
      <c r="A24" s="79">
        <v>10835932000108</v>
      </c>
      <c r="B24" s="80" t="s">
        <v>141</v>
      </c>
      <c r="C24" s="80" t="s">
        <v>101</v>
      </c>
      <c r="D24" s="86">
        <v>6.6894962798999993E-2</v>
      </c>
      <c r="E24" s="82">
        <v>7051948.1399999997</v>
      </c>
      <c r="F24" s="82">
        <v>7051948.1399999997</v>
      </c>
      <c r="G24" s="75">
        <f t="shared" si="0"/>
        <v>0</v>
      </c>
      <c r="H24" s="54"/>
    </row>
    <row r="25" spans="1:8" s="45" customFormat="1" ht="15" customHeight="1" x14ac:dyDescent="0.25">
      <c r="A25" s="79">
        <v>25086034000171</v>
      </c>
      <c r="B25" s="80" t="s">
        <v>98</v>
      </c>
      <c r="C25" s="80" t="s">
        <v>108</v>
      </c>
      <c r="D25" s="86">
        <v>5.8221126249999996E-3</v>
      </c>
      <c r="E25" s="82">
        <v>613756.77</v>
      </c>
      <c r="F25" s="82">
        <v>613756.77</v>
      </c>
      <c r="G25" s="75">
        <f t="shared" si="0"/>
        <v>0</v>
      </c>
      <c r="H25" s="54"/>
    </row>
    <row r="26" spans="1:8" s="45" customFormat="1" ht="15" customHeight="1" x14ac:dyDescent="0.25">
      <c r="A26" s="79">
        <v>6272793000184</v>
      </c>
      <c r="B26" s="80" t="s">
        <v>142</v>
      </c>
      <c r="C26" s="80" t="s">
        <v>106</v>
      </c>
      <c r="D26" s="86">
        <v>1.5172376054E-2</v>
      </c>
      <c r="E26" s="82">
        <v>1599444.93</v>
      </c>
      <c r="F26" s="82">
        <v>1599444.93</v>
      </c>
      <c r="G26" s="75">
        <f t="shared" si="0"/>
        <v>0</v>
      </c>
      <c r="H26" s="54"/>
    </row>
    <row r="27" spans="1:8" s="45" customFormat="1" ht="15" customHeight="1" x14ac:dyDescent="0.25">
      <c r="A27" s="79">
        <v>3467321000199</v>
      </c>
      <c r="B27" s="80" t="s">
        <v>96</v>
      </c>
      <c r="C27" s="80" t="s">
        <v>105</v>
      </c>
      <c r="D27" s="86">
        <v>2.0304290175999998E-2</v>
      </c>
      <c r="E27" s="82">
        <v>2140442.2000000002</v>
      </c>
      <c r="F27" s="82">
        <v>2140442.2000000002</v>
      </c>
      <c r="G27" s="75">
        <f t="shared" si="0"/>
        <v>0</v>
      </c>
      <c r="H27" s="54"/>
    </row>
    <row r="28" spans="1:8" s="45" customFormat="1" ht="15" customHeight="1" x14ac:dyDescent="0.25">
      <c r="A28" s="79">
        <v>6981180000116</v>
      </c>
      <c r="B28" s="80" t="s">
        <v>130</v>
      </c>
      <c r="C28" s="80" t="s">
        <v>66</v>
      </c>
      <c r="D28" s="86">
        <v>6.3415373617999996E-2</v>
      </c>
      <c r="E28" s="82">
        <v>6685136.0300000003</v>
      </c>
      <c r="F28" s="82">
        <v>6685136.0300000003</v>
      </c>
      <c r="G28" s="75">
        <f t="shared" si="0"/>
        <v>0</v>
      </c>
      <c r="H28" s="54"/>
    </row>
    <row r="29" spans="1:8" s="45" customFormat="1" ht="15" customHeight="1" x14ac:dyDescent="0.25">
      <c r="A29" s="79">
        <v>6840748000189</v>
      </c>
      <c r="B29" s="80" t="s">
        <v>143</v>
      </c>
      <c r="C29" s="80" t="s">
        <v>65</v>
      </c>
      <c r="D29" s="86">
        <v>8.8984839509999997E-3</v>
      </c>
      <c r="E29" s="82">
        <v>938062.37</v>
      </c>
      <c r="F29" s="82">
        <v>938062.37</v>
      </c>
      <c r="G29" s="75">
        <f t="shared" si="0"/>
        <v>0</v>
      </c>
      <c r="H29" s="54"/>
    </row>
    <row r="30" spans="1:8" s="45" customFormat="1" ht="15" customHeight="1" x14ac:dyDescent="0.25">
      <c r="A30" s="79">
        <v>5914650000166</v>
      </c>
      <c r="B30" s="80" t="s">
        <v>144</v>
      </c>
      <c r="C30" s="80" t="s">
        <v>129</v>
      </c>
      <c r="D30" s="86">
        <v>6.3091547920000003E-3</v>
      </c>
      <c r="E30" s="82">
        <v>665099.89</v>
      </c>
      <c r="F30" s="82">
        <v>665099.89</v>
      </c>
      <c r="G30" s="75">
        <f t="shared" si="0"/>
        <v>0</v>
      </c>
      <c r="H30" s="54"/>
    </row>
    <row r="31" spans="1:8" s="45" customFormat="1" ht="15" customHeight="1" x14ac:dyDescent="0.25">
      <c r="A31" s="79">
        <v>15139629000194</v>
      </c>
      <c r="B31" s="80" t="s">
        <v>145</v>
      </c>
      <c r="C31" s="80" t="s">
        <v>83</v>
      </c>
      <c r="D31" s="86">
        <v>4.0535666014000001E-2</v>
      </c>
      <c r="E31" s="82">
        <v>4273197.9000000004</v>
      </c>
      <c r="F31" s="82">
        <v>4273197.9000000004</v>
      </c>
      <c r="G31" s="75">
        <f t="shared" si="0"/>
        <v>0</v>
      </c>
      <c r="H31" s="54"/>
    </row>
    <row r="32" spans="1:8" s="45" customFormat="1" ht="15" customHeight="1" x14ac:dyDescent="0.25">
      <c r="A32" s="79">
        <v>7047251000170</v>
      </c>
      <c r="B32" s="80" t="s">
        <v>146</v>
      </c>
      <c r="C32" s="80" t="s">
        <v>102</v>
      </c>
      <c r="D32" s="86">
        <v>2.4832239273999999E-2</v>
      </c>
      <c r="E32" s="82">
        <v>2617770.5499999998</v>
      </c>
      <c r="F32" s="82">
        <v>2617770.5499999998</v>
      </c>
      <c r="G32" s="75">
        <f t="shared" si="0"/>
        <v>0</v>
      </c>
      <c r="H32" s="54"/>
    </row>
    <row r="33" spans="1:8" s="45" customFormat="1" ht="15" customHeight="1" x14ac:dyDescent="0.25">
      <c r="A33" s="79">
        <v>4368898000106</v>
      </c>
      <c r="B33" s="80" t="s">
        <v>132</v>
      </c>
      <c r="C33" s="80" t="s">
        <v>64</v>
      </c>
      <c r="D33" s="86">
        <v>4.0555879787000003E-2</v>
      </c>
      <c r="E33" s="82">
        <v>4275328.8</v>
      </c>
      <c r="F33" s="82">
        <v>4275328.8</v>
      </c>
      <c r="G33" s="75">
        <f t="shared" si="0"/>
        <v>0</v>
      </c>
      <c r="H33" s="54"/>
    </row>
    <row r="34" spans="1:8" s="45" customFormat="1" ht="15" customHeight="1" x14ac:dyDescent="0.25">
      <c r="A34" s="79">
        <v>8324196000181</v>
      </c>
      <c r="B34" s="80" t="s">
        <v>147</v>
      </c>
      <c r="C34" s="80" t="s">
        <v>85</v>
      </c>
      <c r="D34" s="86">
        <v>1.0207991410000001E-2</v>
      </c>
      <c r="E34" s="82">
        <v>1076108.32</v>
      </c>
      <c r="F34" s="82">
        <v>1076108.32</v>
      </c>
      <c r="G34" s="75">
        <f t="shared" si="0"/>
        <v>0</v>
      </c>
      <c r="H34" s="54"/>
    </row>
    <row r="35" spans="1:8" s="45" customFormat="1" ht="15" customHeight="1" x14ac:dyDescent="0.25">
      <c r="A35" s="79">
        <v>53859112000169</v>
      </c>
      <c r="B35" s="80" t="s">
        <v>113</v>
      </c>
      <c r="C35" s="80" t="s">
        <v>109</v>
      </c>
      <c r="D35" s="86">
        <v>4.5251547039999998E-3</v>
      </c>
      <c r="E35" s="82">
        <v>477033.77</v>
      </c>
      <c r="F35" s="82">
        <v>477033.77</v>
      </c>
      <c r="G35" s="75">
        <f t="shared" si="0"/>
        <v>0</v>
      </c>
      <c r="H35" s="54"/>
    </row>
    <row r="36" spans="1:8" s="45" customFormat="1" ht="15" customHeight="1" x14ac:dyDescent="0.25">
      <c r="A36" s="79">
        <v>33050196000188</v>
      </c>
      <c r="B36" s="80" t="s">
        <v>148</v>
      </c>
      <c r="C36" s="80" t="s">
        <v>68</v>
      </c>
      <c r="D36" s="86">
        <v>4.4866289267000002E-2</v>
      </c>
      <c r="E36" s="82">
        <v>4729724.51</v>
      </c>
      <c r="F36" s="82">
        <v>4729724.51</v>
      </c>
      <c r="G36" s="75">
        <f t="shared" si="0"/>
        <v>0</v>
      </c>
      <c r="H36" s="54"/>
    </row>
    <row r="37" spans="1:8" s="45" customFormat="1" ht="15" customHeight="1" x14ac:dyDescent="0.25">
      <c r="A37" s="79">
        <v>4172213000151</v>
      </c>
      <c r="B37" s="80" t="s">
        <v>149</v>
      </c>
      <c r="C37" s="80" t="s">
        <v>122</v>
      </c>
      <c r="D37" s="86">
        <v>7.8905210626999997E-2</v>
      </c>
      <c r="E37" s="82">
        <v>8318047.1299999999</v>
      </c>
      <c r="F37" s="82">
        <v>8318047.1299999999</v>
      </c>
      <c r="G37" s="75">
        <f t="shared" si="0"/>
        <v>0</v>
      </c>
      <c r="H37" s="54"/>
    </row>
    <row r="38" spans="1:8" s="45" customFormat="1" ht="15" customHeight="1" x14ac:dyDescent="0.25">
      <c r="A38" s="79">
        <v>23664303000104</v>
      </c>
      <c r="B38" s="80" t="s">
        <v>150</v>
      </c>
      <c r="C38" s="80" t="s">
        <v>124</v>
      </c>
      <c r="D38" s="86">
        <v>6.1544615200000001E-4</v>
      </c>
      <c r="E38" s="82">
        <v>64879.24</v>
      </c>
      <c r="F38" s="82">
        <v>64879.24</v>
      </c>
      <c r="G38" s="75">
        <f t="shared" si="0"/>
        <v>0</v>
      </c>
      <c r="H38" s="54"/>
    </row>
    <row r="39" spans="1:8" s="45" customFormat="1" ht="15" customHeight="1" x14ac:dyDescent="0.25">
      <c r="A39" s="79">
        <v>2328280000197</v>
      </c>
      <c r="B39" s="80" t="s">
        <v>114</v>
      </c>
      <c r="C39" s="80" t="s">
        <v>110</v>
      </c>
      <c r="D39" s="86">
        <v>1.9685442335000001E-2</v>
      </c>
      <c r="E39" s="82">
        <v>2075204.36</v>
      </c>
      <c r="F39" s="82">
        <v>2075204.36</v>
      </c>
      <c r="G39" s="75">
        <f t="shared" si="0"/>
        <v>0</v>
      </c>
      <c r="H39" s="54"/>
    </row>
    <row r="40" spans="1:8" s="45" customFormat="1" ht="15" customHeight="1" x14ac:dyDescent="0.25">
      <c r="A40" s="79">
        <v>4065033000170</v>
      </c>
      <c r="B40" s="80" t="s">
        <v>151</v>
      </c>
      <c r="C40" s="80" t="s">
        <v>127</v>
      </c>
      <c r="D40" s="86">
        <v>9.5817880089999995E-3</v>
      </c>
      <c r="E40" s="82">
        <v>1010095.07</v>
      </c>
      <c r="F40" s="82">
        <v>1010095.07</v>
      </c>
      <c r="G40" s="75">
        <f t="shared" si="0"/>
        <v>0</v>
      </c>
      <c r="H40" s="54"/>
    </row>
    <row r="41" spans="1:8" s="45" customFormat="1" ht="15" customHeight="1" x14ac:dyDescent="0.25">
      <c r="A41" s="79">
        <v>61695227000193</v>
      </c>
      <c r="B41" s="80" t="s">
        <v>152</v>
      </c>
      <c r="C41" s="80" t="s">
        <v>61</v>
      </c>
      <c r="D41" s="86">
        <v>6.1961685868999999E-2</v>
      </c>
      <c r="E41" s="82">
        <v>6531890.8499999996</v>
      </c>
      <c r="F41" s="82">
        <v>6531890.8499999996</v>
      </c>
      <c r="G41" s="75">
        <f t="shared" si="0"/>
        <v>0</v>
      </c>
      <c r="H41" s="54"/>
    </row>
    <row r="42" spans="1:8" s="45" customFormat="1" ht="15" customHeight="1" x14ac:dyDescent="0.25">
      <c r="A42" s="79">
        <v>8826596000195</v>
      </c>
      <c r="B42" s="80" t="s">
        <v>153</v>
      </c>
      <c r="C42" s="80" t="s">
        <v>111</v>
      </c>
      <c r="D42" s="86">
        <v>1.1496744679999999E-3</v>
      </c>
      <c r="E42" s="82">
        <v>121196.64</v>
      </c>
      <c r="F42" s="82">
        <v>121196.64</v>
      </c>
      <c r="G42" s="75">
        <f t="shared" si="0"/>
        <v>0</v>
      </c>
      <c r="H42" s="54"/>
    </row>
    <row r="43" spans="1:8" s="45" customFormat="1" ht="15" customHeight="1" x14ac:dyDescent="0.25">
      <c r="A43" s="79">
        <v>19527639000158</v>
      </c>
      <c r="B43" s="80" t="s">
        <v>93</v>
      </c>
      <c r="C43" s="80" t="s">
        <v>87</v>
      </c>
      <c r="D43" s="86">
        <v>1.0942045516999999E-2</v>
      </c>
      <c r="E43" s="82">
        <v>1153491</v>
      </c>
      <c r="F43" s="82">
        <v>1153491</v>
      </c>
      <c r="G43" s="75">
        <f t="shared" si="0"/>
        <v>0</v>
      </c>
      <c r="H43" s="54"/>
    </row>
    <row r="44" spans="1:8" s="45" customFormat="1" ht="15" customHeight="1" x14ac:dyDescent="0.25">
      <c r="A44" s="79">
        <v>9095183000140</v>
      </c>
      <c r="B44" s="80" t="s">
        <v>154</v>
      </c>
      <c r="C44" s="80" t="s">
        <v>123</v>
      </c>
      <c r="D44" s="86">
        <v>7.9321813829999997E-3</v>
      </c>
      <c r="E44" s="82">
        <v>836196.47</v>
      </c>
      <c r="F44" s="82">
        <v>836196.47</v>
      </c>
      <c r="G44" s="75">
        <f t="shared" si="0"/>
        <v>0</v>
      </c>
      <c r="H44" s="54"/>
    </row>
    <row r="45" spans="1:8" s="45" customFormat="1" ht="15" customHeight="1" x14ac:dyDescent="0.25">
      <c r="A45" s="79">
        <v>13017462000163</v>
      </c>
      <c r="B45" s="80" t="s">
        <v>155</v>
      </c>
      <c r="C45" s="80" t="s">
        <v>86</v>
      </c>
      <c r="D45" s="86">
        <v>3.6887041639999999E-3</v>
      </c>
      <c r="E45" s="82">
        <v>388856.64</v>
      </c>
      <c r="F45" s="82">
        <v>388856.64</v>
      </c>
      <c r="G45" s="75">
        <f t="shared" si="0"/>
        <v>0</v>
      </c>
      <c r="H45" s="54"/>
    </row>
    <row r="46" spans="1:8" s="45" customFormat="1" ht="15" customHeight="1" x14ac:dyDescent="0.25">
      <c r="A46" s="79">
        <v>15413826000150</v>
      </c>
      <c r="B46" s="80" t="s">
        <v>135</v>
      </c>
      <c r="C46" s="80" t="s">
        <v>107</v>
      </c>
      <c r="D46" s="86">
        <v>8.8517551230000002E-3</v>
      </c>
      <c r="E46" s="82">
        <v>933136.3</v>
      </c>
      <c r="F46" s="82">
        <v>933136.3</v>
      </c>
      <c r="G46" s="75">
        <f t="shared" si="0"/>
        <v>0</v>
      </c>
      <c r="H46" s="54"/>
    </row>
    <row r="47" spans="1:8" s="45" customFormat="1" ht="15" customHeight="1" x14ac:dyDescent="0.25">
      <c r="A47" s="79">
        <v>28152650000171</v>
      </c>
      <c r="B47" s="80" t="s">
        <v>156</v>
      </c>
      <c r="C47" s="80" t="s">
        <v>104</v>
      </c>
      <c r="D47" s="86">
        <v>1.4404179272E-2</v>
      </c>
      <c r="E47" s="82">
        <v>1518462.99</v>
      </c>
      <c r="F47" s="82">
        <v>1518462.99</v>
      </c>
      <c r="G47" s="75">
        <f t="shared" si="0"/>
        <v>0</v>
      </c>
      <c r="H47" s="54"/>
    </row>
    <row r="48" spans="1:8" s="45" customFormat="1" ht="15" customHeight="1" x14ac:dyDescent="0.25">
      <c r="A48" s="79">
        <v>83855973000130</v>
      </c>
      <c r="B48" s="80" t="s">
        <v>167</v>
      </c>
      <c r="C48" s="80" t="s">
        <v>168</v>
      </c>
      <c r="D48" s="86">
        <v>1.1865692269999999E-3</v>
      </c>
      <c r="E48" s="82">
        <v>125086.02</v>
      </c>
      <c r="F48" s="82">
        <v>125086.02</v>
      </c>
      <c r="G48" s="75">
        <f t="shared" si="0"/>
        <v>0</v>
      </c>
      <c r="H48" s="54"/>
    </row>
    <row r="49" spans="1:8" s="45" customFormat="1" ht="15" customHeight="1" x14ac:dyDescent="0.25">
      <c r="A49" s="79">
        <v>60444437000146</v>
      </c>
      <c r="B49" s="80" t="s">
        <v>157</v>
      </c>
      <c r="C49" s="80" t="s">
        <v>99</v>
      </c>
      <c r="D49" s="86">
        <v>0.19409031264900001</v>
      </c>
      <c r="E49" s="82">
        <v>20460655.960000001</v>
      </c>
      <c r="F49" s="82">
        <v>20460655.960000001</v>
      </c>
      <c r="G49" s="75">
        <f t="shared" si="0"/>
        <v>0</v>
      </c>
      <c r="H49" s="54"/>
    </row>
    <row r="50" spans="1:8" s="45" customFormat="1" ht="15" customHeight="1" x14ac:dyDescent="0.25">
      <c r="A50" s="79">
        <v>75805895000130</v>
      </c>
      <c r="B50" s="80" t="s">
        <v>136</v>
      </c>
      <c r="C50" s="80" t="s">
        <v>115</v>
      </c>
      <c r="D50" s="86">
        <v>4.66691511E-4</v>
      </c>
      <c r="E50" s="82">
        <v>49197.79</v>
      </c>
      <c r="F50" s="82">
        <v>49197.79</v>
      </c>
      <c r="G50" s="75">
        <f t="shared" si="0"/>
        <v>0</v>
      </c>
      <c r="H50" s="54"/>
    </row>
    <row r="51" spans="1:8" s="45" customFormat="1" ht="15" customHeight="1" x14ac:dyDescent="0.25">
      <c r="A51" s="79">
        <v>1377555000110</v>
      </c>
      <c r="B51" s="80" t="s">
        <v>158</v>
      </c>
      <c r="C51" s="80" t="s">
        <v>120</v>
      </c>
      <c r="D51" s="86">
        <v>3.2242044E-4</v>
      </c>
      <c r="E51" s="82">
        <v>33988.99</v>
      </c>
      <c r="F51" s="82">
        <v>33988.99</v>
      </c>
      <c r="G51" s="75">
        <f t="shared" si="0"/>
        <v>0</v>
      </c>
      <c r="H51" s="54"/>
    </row>
    <row r="52" spans="1:8" s="45" customFormat="1" ht="15" customHeight="1" x14ac:dyDescent="0.25">
      <c r="A52" s="79">
        <v>83647990000181</v>
      </c>
      <c r="B52" s="80" t="s">
        <v>202</v>
      </c>
      <c r="C52" s="80" t="s">
        <v>219</v>
      </c>
      <c r="D52" s="86">
        <v>3.8481183500000001E-4</v>
      </c>
      <c r="E52" s="82">
        <v>40566.18</v>
      </c>
      <c r="F52" s="82">
        <v>40566.18</v>
      </c>
      <c r="G52" s="75">
        <f t="shared" si="0"/>
        <v>0</v>
      </c>
      <c r="H52" s="54"/>
    </row>
    <row r="53" spans="1:8" s="45" customFormat="1" ht="15" customHeight="1" x14ac:dyDescent="0.25">
      <c r="A53" s="79">
        <v>95289500000100</v>
      </c>
      <c r="B53" s="80" t="s">
        <v>116</v>
      </c>
      <c r="C53" s="80" t="s">
        <v>118</v>
      </c>
      <c r="D53" s="86">
        <v>2.5049132000000001E-4</v>
      </c>
      <c r="E53" s="82">
        <v>26406.35</v>
      </c>
      <c r="F53" s="82">
        <v>26406.35</v>
      </c>
      <c r="G53" s="75">
        <f t="shared" si="0"/>
        <v>0</v>
      </c>
      <c r="H53" s="54"/>
    </row>
    <row r="54" spans="1:8" s="45" customFormat="1" ht="15" customHeight="1" x14ac:dyDescent="0.25">
      <c r="A54" s="79">
        <v>88446034000155</v>
      </c>
      <c r="B54" s="80" t="s">
        <v>117</v>
      </c>
      <c r="C54" s="80" t="s">
        <v>119</v>
      </c>
      <c r="D54" s="86">
        <v>2.85042842E-4</v>
      </c>
      <c r="E54" s="82">
        <v>30048.71</v>
      </c>
      <c r="F54" s="82">
        <v>30048.71</v>
      </c>
      <c r="G54" s="75">
        <f t="shared" si="0"/>
        <v>0</v>
      </c>
      <c r="H54" s="54"/>
    </row>
    <row r="55" spans="1:8" s="45" customFormat="1" ht="15" customHeight="1" x14ac:dyDescent="0.25">
      <c r="A55" s="79">
        <v>27485069000109</v>
      </c>
      <c r="B55" s="80" t="s">
        <v>159</v>
      </c>
      <c r="C55" s="80" t="s">
        <v>88</v>
      </c>
      <c r="D55" s="86">
        <v>1.3933017E-3</v>
      </c>
      <c r="E55" s="82">
        <v>146879.39000000001</v>
      </c>
      <c r="F55" s="82">
        <v>146879.39000000001</v>
      </c>
      <c r="G55" s="75">
        <f t="shared" si="0"/>
        <v>0</v>
      </c>
      <c r="H55" s="54"/>
    </row>
    <row r="56" spans="1:8" s="45" customFormat="1" ht="15" customHeight="1" x14ac:dyDescent="0.25">
      <c r="A56" s="79">
        <v>79850574000109</v>
      </c>
      <c r="B56" s="80" t="s">
        <v>77</v>
      </c>
      <c r="C56" s="80" t="s">
        <v>78</v>
      </c>
      <c r="D56" s="86">
        <v>6.7663348999999994E-5</v>
      </c>
      <c r="E56" s="82">
        <v>7132.95</v>
      </c>
      <c r="F56" s="82">
        <v>7132.95</v>
      </c>
      <c r="G56" s="75">
        <f t="shared" si="0"/>
        <v>0</v>
      </c>
      <c r="H56" s="54"/>
    </row>
    <row r="57" spans="1:8" s="45" customFormat="1" ht="15" customHeight="1" x14ac:dyDescent="0.25">
      <c r="A57" s="79">
        <v>97578090000134</v>
      </c>
      <c r="B57" s="80" t="s">
        <v>95</v>
      </c>
      <c r="C57" s="80" t="s">
        <v>90</v>
      </c>
      <c r="D57" s="86">
        <v>1.2542727000000001E-4</v>
      </c>
      <c r="E57" s="82">
        <v>13222.32</v>
      </c>
      <c r="F57" s="82">
        <v>13222.32</v>
      </c>
      <c r="G57" s="75">
        <f t="shared" si="0"/>
        <v>0</v>
      </c>
      <c r="H57" s="54"/>
    </row>
    <row r="58" spans="1:8" s="45" customFormat="1" ht="15" customHeight="1" x14ac:dyDescent="0.25">
      <c r="A58" s="79">
        <v>13255658000196</v>
      </c>
      <c r="B58" s="80" t="s">
        <v>203</v>
      </c>
      <c r="C58" s="80" t="s">
        <v>220</v>
      </c>
      <c r="D58" s="86">
        <v>7.0667999800000001E-4</v>
      </c>
      <c r="E58" s="82">
        <v>74496.95</v>
      </c>
      <c r="F58" s="82">
        <v>74496.95</v>
      </c>
      <c r="G58" s="75">
        <f t="shared" si="0"/>
        <v>0</v>
      </c>
      <c r="H58" s="54"/>
    </row>
    <row r="59" spans="1:8" s="45" customFormat="1" ht="15" customHeight="1" x14ac:dyDescent="0.25">
      <c r="A59" s="79">
        <v>89889604000144</v>
      </c>
      <c r="B59" s="80" t="s">
        <v>94</v>
      </c>
      <c r="C59" s="80" t="s">
        <v>89</v>
      </c>
      <c r="D59" s="86">
        <v>1.3898678499999999E-4</v>
      </c>
      <c r="E59" s="82">
        <v>14651.74</v>
      </c>
      <c r="F59" s="82">
        <v>14651.74</v>
      </c>
      <c r="G59" s="75">
        <f t="shared" si="0"/>
        <v>0</v>
      </c>
      <c r="H59" s="54"/>
    </row>
    <row r="60" spans="1:8" s="45" customFormat="1" ht="15" customHeight="1" x14ac:dyDescent="0.25">
      <c r="A60" s="79">
        <v>50235449000107</v>
      </c>
      <c r="B60" s="80" t="s">
        <v>204</v>
      </c>
      <c r="C60" s="80" t="s">
        <v>221</v>
      </c>
      <c r="D60" s="86">
        <v>1.04019776E-4</v>
      </c>
      <c r="E60" s="82">
        <v>10965.58</v>
      </c>
      <c r="F60" s="82">
        <v>10965.58</v>
      </c>
      <c r="G60" s="75">
        <f t="shared" si="0"/>
        <v>0</v>
      </c>
      <c r="H60" s="54"/>
    </row>
    <row r="61" spans="1:8" s="45" customFormat="1" ht="15" customHeight="1" x14ac:dyDescent="0.25">
      <c r="A61" s="79">
        <v>49606312000132</v>
      </c>
      <c r="B61" s="80" t="s">
        <v>205</v>
      </c>
      <c r="C61" s="80" t="s">
        <v>222</v>
      </c>
      <c r="D61" s="86">
        <v>1.405503385E-3</v>
      </c>
      <c r="E61" s="82">
        <v>148165.67000000001</v>
      </c>
      <c r="F61" s="82">
        <v>148165.67000000001</v>
      </c>
      <c r="G61" s="75">
        <f t="shared" si="0"/>
        <v>0</v>
      </c>
      <c r="H61" s="54"/>
    </row>
    <row r="62" spans="1:8" s="45" customFormat="1" ht="15" customHeight="1" x14ac:dyDescent="0.25">
      <c r="A62" s="79">
        <v>49313653000110</v>
      </c>
      <c r="B62" s="80" t="s">
        <v>206</v>
      </c>
      <c r="C62" s="80" t="s">
        <v>223</v>
      </c>
      <c r="D62" s="86">
        <v>3.5206616799999998E-4</v>
      </c>
      <c r="E62" s="82">
        <v>37114.19</v>
      </c>
      <c r="F62" s="82">
        <v>37114.19</v>
      </c>
      <c r="G62" s="75">
        <f t="shared" si="0"/>
        <v>0</v>
      </c>
      <c r="H62" s="54"/>
    </row>
    <row r="63" spans="1:8" s="45" customFormat="1" ht="15" customHeight="1" x14ac:dyDescent="0.25">
      <c r="A63" s="79">
        <v>85665990000130</v>
      </c>
      <c r="B63" s="80" t="s">
        <v>207</v>
      </c>
      <c r="C63" s="80" t="s">
        <v>224</v>
      </c>
      <c r="D63" s="86">
        <v>8.4845103E-5</v>
      </c>
      <c r="E63" s="82">
        <v>8944.2199999999993</v>
      </c>
      <c r="F63" s="82">
        <v>8944.2199999999993</v>
      </c>
      <c r="G63" s="75">
        <f t="shared" si="0"/>
        <v>0</v>
      </c>
      <c r="H63" s="54"/>
    </row>
    <row r="64" spans="1:8" s="45" customFormat="1" ht="15" customHeight="1" x14ac:dyDescent="0.25">
      <c r="A64" s="79">
        <v>78274610000170</v>
      </c>
      <c r="B64" s="80" t="s">
        <v>237</v>
      </c>
      <c r="C64" s="80" t="s">
        <v>236</v>
      </c>
      <c r="D64" s="86">
        <v>1.20762137E-4</v>
      </c>
      <c r="E64" s="82">
        <v>12730.53</v>
      </c>
      <c r="F64" s="82">
        <v>12730.53</v>
      </c>
      <c r="G64" s="75">
        <f t="shared" si="0"/>
        <v>0</v>
      </c>
      <c r="H64" s="54"/>
    </row>
    <row r="65" spans="1:8" s="45" customFormat="1" ht="15" customHeight="1" x14ac:dyDescent="0.25">
      <c r="A65" s="79">
        <v>86433042000131</v>
      </c>
      <c r="B65" s="80" t="s">
        <v>208</v>
      </c>
      <c r="C65" s="80" t="s">
        <v>225</v>
      </c>
      <c r="D65" s="86">
        <v>3.15798245E-4</v>
      </c>
      <c r="E65" s="82">
        <v>33290.89</v>
      </c>
      <c r="F65" s="82">
        <v>33290.89</v>
      </c>
      <c r="G65" s="75">
        <f t="shared" si="0"/>
        <v>0</v>
      </c>
      <c r="H65" s="54"/>
    </row>
    <row r="66" spans="1:8" s="45" customFormat="1" ht="15" customHeight="1" x14ac:dyDescent="0.25">
      <c r="A66" s="79">
        <v>86439510000185</v>
      </c>
      <c r="B66" s="80" t="s">
        <v>239</v>
      </c>
      <c r="C66" s="80" t="s">
        <v>238</v>
      </c>
      <c r="D66" s="86">
        <v>1.12898222E-4</v>
      </c>
      <c r="E66" s="82">
        <v>11901.53</v>
      </c>
      <c r="F66" s="82">
        <v>11901.53</v>
      </c>
      <c r="G66" s="75">
        <f t="shared" si="0"/>
        <v>0</v>
      </c>
      <c r="H66" s="54"/>
    </row>
    <row r="67" spans="1:8" s="45" customFormat="1" ht="15" customHeight="1" x14ac:dyDescent="0.25">
      <c r="A67" s="79">
        <v>86448057000173</v>
      </c>
      <c r="B67" s="80" t="s">
        <v>209</v>
      </c>
      <c r="C67" s="80" t="s">
        <v>226</v>
      </c>
      <c r="D67" s="86">
        <v>1.4670091599999999E-4</v>
      </c>
      <c r="E67" s="82">
        <v>15464.95</v>
      </c>
      <c r="F67" s="82">
        <v>15464.95</v>
      </c>
      <c r="G67" s="75">
        <f t="shared" si="0"/>
        <v>0</v>
      </c>
      <c r="H67" s="54"/>
    </row>
    <row r="68" spans="1:8" s="45" customFormat="1" ht="15" customHeight="1" x14ac:dyDescent="0.25">
      <c r="A68" s="79">
        <v>87656989000174</v>
      </c>
      <c r="B68" s="80" t="s">
        <v>176</v>
      </c>
      <c r="C68" s="80" t="s">
        <v>177</v>
      </c>
      <c r="D68" s="86">
        <v>2.09927461E-4</v>
      </c>
      <c r="E68" s="82">
        <v>22130.18</v>
      </c>
      <c r="F68" s="82">
        <v>22130.18</v>
      </c>
      <c r="G68" s="75">
        <f t="shared" si="0"/>
        <v>0</v>
      </c>
      <c r="H68" s="54"/>
    </row>
    <row r="69" spans="1:8" s="45" customFormat="1" ht="15" customHeight="1" x14ac:dyDescent="0.25">
      <c r="A69" s="79">
        <v>97081434000103</v>
      </c>
      <c r="B69" s="80" t="s">
        <v>210</v>
      </c>
      <c r="C69" s="80" t="s">
        <v>227</v>
      </c>
      <c r="D69" s="86">
        <v>2.1248536799999999E-4</v>
      </c>
      <c r="E69" s="82">
        <v>22399.83</v>
      </c>
      <c r="F69" s="82">
        <v>22399.83</v>
      </c>
      <c r="G69" s="75">
        <f t="shared" si="0"/>
        <v>0</v>
      </c>
      <c r="H69" s="54"/>
    </row>
    <row r="70" spans="1:8" s="45" customFormat="1" ht="15" customHeight="1" x14ac:dyDescent="0.25">
      <c r="A70" s="79">
        <v>9257558000121</v>
      </c>
      <c r="B70" s="80" t="s">
        <v>211</v>
      </c>
      <c r="C70" s="80" t="s">
        <v>228</v>
      </c>
      <c r="D70" s="86">
        <v>7.8064899300000004E-4</v>
      </c>
      <c r="E70" s="82">
        <v>82294.63</v>
      </c>
      <c r="F70" s="82">
        <v>82294.63</v>
      </c>
      <c r="G70" s="75">
        <f t="shared" si="0"/>
        <v>0</v>
      </c>
      <c r="H70" s="54"/>
    </row>
    <row r="71" spans="1:8" s="45" customFormat="1" ht="15" customHeight="1" x14ac:dyDescent="0.25">
      <c r="A71" s="79">
        <v>95824322000161</v>
      </c>
      <c r="B71" s="80" t="s">
        <v>212</v>
      </c>
      <c r="C71" s="80" t="s">
        <v>229</v>
      </c>
      <c r="D71" s="86">
        <v>1.46673597E-4</v>
      </c>
      <c r="E71" s="82">
        <v>15462.07</v>
      </c>
      <c r="F71" s="82">
        <v>15462.07</v>
      </c>
      <c r="G71" s="75">
        <f t="shared" si="0"/>
        <v>0</v>
      </c>
      <c r="H71" s="54"/>
    </row>
    <row r="72" spans="1:8" s="45" customFormat="1" ht="15" customHeight="1" x14ac:dyDescent="0.25">
      <c r="A72" s="79">
        <v>91950261000128</v>
      </c>
      <c r="B72" s="80" t="s">
        <v>179</v>
      </c>
      <c r="C72" s="80" t="s">
        <v>178</v>
      </c>
      <c r="D72" s="86">
        <v>2.36440334E-4</v>
      </c>
      <c r="E72" s="82">
        <v>24925.119999999999</v>
      </c>
      <c r="F72" s="82">
        <v>24925.119999999999</v>
      </c>
      <c r="G72" s="75">
        <f t="shared" si="0"/>
        <v>0</v>
      </c>
      <c r="H72" s="54"/>
    </row>
    <row r="73" spans="1:8" s="45" customFormat="1" ht="15" customHeight="1" x14ac:dyDescent="0.25">
      <c r="A73" s="79">
        <v>89435598000155</v>
      </c>
      <c r="B73" s="80" t="s">
        <v>213</v>
      </c>
      <c r="C73" s="80" t="s">
        <v>230</v>
      </c>
      <c r="D73" s="86">
        <v>1.55345911E-4</v>
      </c>
      <c r="E73" s="82">
        <v>16376.29</v>
      </c>
      <c r="F73" s="82">
        <v>16376.29</v>
      </c>
      <c r="G73" s="75">
        <f t="shared" si="0"/>
        <v>0</v>
      </c>
      <c r="H73" s="54"/>
    </row>
    <row r="74" spans="1:8" s="45" customFormat="1" ht="15" customHeight="1" x14ac:dyDescent="0.25">
      <c r="A74" s="79">
        <v>98042963000152</v>
      </c>
      <c r="B74" s="80" t="s">
        <v>214</v>
      </c>
      <c r="C74" s="80" t="s">
        <v>231</v>
      </c>
      <c r="D74" s="86">
        <v>7.7138560000000004E-5</v>
      </c>
      <c r="E74" s="82">
        <v>8131.81</v>
      </c>
      <c r="F74" s="82">
        <v>8131.81</v>
      </c>
      <c r="G74" s="75">
        <f t="shared" si="0"/>
        <v>0</v>
      </c>
      <c r="H74" s="54"/>
    </row>
    <row r="75" spans="1:8" s="45" customFormat="1" ht="15" customHeight="1" x14ac:dyDescent="0.25">
      <c r="A75" s="79">
        <v>55188502000180</v>
      </c>
      <c r="B75" s="80" t="s">
        <v>215</v>
      </c>
      <c r="C75" s="80" t="s">
        <v>232</v>
      </c>
      <c r="D75" s="86">
        <v>1.2501861200000001E-4</v>
      </c>
      <c r="E75" s="82">
        <v>13179.24</v>
      </c>
      <c r="F75" s="82">
        <v>13179.24</v>
      </c>
      <c r="G75" s="75">
        <f t="shared" si="0"/>
        <v>0</v>
      </c>
      <c r="H75" s="54"/>
    </row>
    <row r="76" spans="1:8" s="45" customFormat="1" ht="15" customHeight="1" x14ac:dyDescent="0.25">
      <c r="A76" s="79">
        <v>86444163000189</v>
      </c>
      <c r="B76" s="80" t="s">
        <v>216</v>
      </c>
      <c r="C76" s="80" t="s">
        <v>233</v>
      </c>
      <c r="D76" s="86">
        <v>3.9614981699999998E-4</v>
      </c>
      <c r="E76" s="82">
        <v>41761.410000000003</v>
      </c>
      <c r="F76" s="82">
        <v>41761.410000000003</v>
      </c>
      <c r="G76" s="75">
        <f t="shared" si="0"/>
        <v>0</v>
      </c>
      <c r="H76" s="54"/>
    </row>
    <row r="77" spans="1:8" s="45" customFormat="1" ht="15" customHeight="1" x14ac:dyDescent="0.25">
      <c r="A77" s="79">
        <v>11615872000180</v>
      </c>
      <c r="B77" s="80" t="s">
        <v>217</v>
      </c>
      <c r="C77" s="80" t="s">
        <v>234</v>
      </c>
      <c r="D77" s="86">
        <v>2.1156684E-5</v>
      </c>
      <c r="E77" s="82">
        <v>2230.3000000000002</v>
      </c>
      <c r="F77" s="82">
        <v>2230.3000000000002</v>
      </c>
      <c r="G77" s="75">
        <f t="shared" ref="G77:G80" si="1">F77-E77</f>
        <v>0</v>
      </c>
      <c r="H77" s="54"/>
    </row>
    <row r="78" spans="1:8" s="45" customFormat="1" ht="15" customHeight="1" x14ac:dyDescent="0.25">
      <c r="A78" s="79">
        <v>52777034000190</v>
      </c>
      <c r="B78" s="80" t="s">
        <v>218</v>
      </c>
      <c r="C78" s="80" t="s">
        <v>235</v>
      </c>
      <c r="D78" s="86">
        <v>2.7589290599999998E-4</v>
      </c>
      <c r="E78" s="82">
        <v>29084.14</v>
      </c>
      <c r="F78" s="82">
        <v>29084.14</v>
      </c>
      <c r="G78" s="75">
        <f t="shared" si="1"/>
        <v>0</v>
      </c>
      <c r="H78" s="54"/>
    </row>
    <row r="79" spans="1:8" s="45" customFormat="1" ht="15" customHeight="1" x14ac:dyDescent="0.25">
      <c r="A79" s="79">
        <v>90660754000160</v>
      </c>
      <c r="B79" s="80" t="s">
        <v>174</v>
      </c>
      <c r="C79" s="80" t="s">
        <v>173</v>
      </c>
      <c r="D79" s="86">
        <v>7.9068302600000004E-4</v>
      </c>
      <c r="E79" s="82">
        <v>83352.399999999994</v>
      </c>
      <c r="F79" s="82">
        <v>83352.399999999994</v>
      </c>
      <c r="G79" s="75">
        <f t="shared" si="1"/>
        <v>0</v>
      </c>
      <c r="H79" s="54"/>
    </row>
    <row r="80" spans="1:8" s="45" customFormat="1" ht="15" customHeight="1" x14ac:dyDescent="0.25">
      <c r="A80" s="79">
        <v>97839922000129</v>
      </c>
      <c r="B80" s="80" t="s">
        <v>171</v>
      </c>
      <c r="C80" s="80" t="s">
        <v>170</v>
      </c>
      <c r="D80" s="86">
        <v>2.20521265E-4</v>
      </c>
      <c r="E80" s="82">
        <v>23246.959999999999</v>
      </c>
      <c r="F80" s="82">
        <v>23246.959999999999</v>
      </c>
      <c r="G80" s="75">
        <f t="shared" si="1"/>
        <v>0</v>
      </c>
      <c r="H80" s="54"/>
    </row>
    <row r="81" spans="1:7" ht="15" customHeight="1" x14ac:dyDescent="0.2">
      <c r="A81" s="83"/>
      <c r="B81" s="83"/>
      <c r="C81" s="83"/>
      <c r="D81" s="76">
        <f>SUM(D12:D80)</f>
        <v>0.99999999999900013</v>
      </c>
      <c r="E81" s="76">
        <f>SUM(E12:E80)</f>
        <v>105418223.50999995</v>
      </c>
      <c r="F81" s="76">
        <f>SUM(F12:F80)</f>
        <v>105418223.50999995</v>
      </c>
      <c r="G81" s="76">
        <f>SUM(G12:G80)</f>
        <v>0</v>
      </c>
    </row>
    <row r="82" spans="1:7" x14ac:dyDescent="0.2">
      <c r="G82" s="144"/>
    </row>
    <row r="83" spans="1:7" x14ac:dyDescent="0.2">
      <c r="G83" s="144"/>
    </row>
  </sheetData>
  <autoFilter ref="A11:G11" xr:uid="{00000000-0009-0000-0000-00000B000000}">
    <sortState xmlns:xlrd2="http://schemas.microsoft.com/office/spreadsheetml/2017/richdata2" ref="A12:G35">
      <sortCondition ref="B11"/>
    </sortState>
  </autoFilter>
  <mergeCells count="1">
    <mergeCell ref="A1:H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6"/>
  <sheetViews>
    <sheetView showGridLines="0" zoomScale="79" workbookViewId="0">
      <selection activeCell="E18" sqref="E18"/>
    </sheetView>
  </sheetViews>
  <sheetFormatPr defaultColWidth="9.140625" defaultRowHeight="12.75" x14ac:dyDescent="0.2"/>
  <cols>
    <col min="1" max="1" width="21.42578125" style="48" customWidth="1"/>
    <col min="2" max="2" width="26" style="48" bestFit="1" customWidth="1"/>
    <col min="3" max="3" width="17.7109375" style="48" bestFit="1" customWidth="1"/>
    <col min="4" max="4" width="18.85546875" style="48" bestFit="1" customWidth="1"/>
    <col min="5" max="5" width="19.85546875" style="48" bestFit="1" customWidth="1"/>
    <col min="6" max="6" width="24.28515625" style="48" bestFit="1" customWidth="1"/>
    <col min="7" max="8" width="16.140625" style="48" bestFit="1" customWidth="1"/>
    <col min="9" max="10" width="9.140625" style="48" customWidth="1"/>
    <col min="11" max="16384" width="9.140625" style="48"/>
  </cols>
  <sheetData>
    <row r="1" spans="1:7" customFormat="1" ht="27.75" customHeight="1" x14ac:dyDescent="0.25">
      <c r="A1" s="220" t="s">
        <v>192</v>
      </c>
      <c r="B1" s="220"/>
      <c r="C1" s="220"/>
      <c r="D1" s="220"/>
      <c r="E1" s="220"/>
      <c r="F1" s="220"/>
      <c r="G1" s="220"/>
    </row>
    <row r="2" spans="1:7" customFormat="1" ht="9" customHeight="1" x14ac:dyDescent="0.25">
      <c r="C2" s="41"/>
      <c r="D2" s="40" t="s">
        <v>69</v>
      </c>
      <c r="E2" s="40"/>
      <c r="F2" s="43"/>
    </row>
    <row r="3" spans="1:7" s="44" customFormat="1" ht="15.95" customHeight="1" x14ac:dyDescent="0.25">
      <c r="C3" s="61"/>
      <c r="D3" s="62" t="s">
        <v>50</v>
      </c>
      <c r="E3" s="62" t="s">
        <v>51</v>
      </c>
      <c r="F3" s="62" t="s">
        <v>52</v>
      </c>
    </row>
    <row r="4" spans="1:7" s="44" customFormat="1" ht="15.95" customHeight="1" x14ac:dyDescent="0.25">
      <c r="B4" s="56"/>
      <c r="C4" s="63" t="s">
        <v>70</v>
      </c>
      <c r="D4" s="64">
        <f>D81</f>
        <v>106971206.31999999</v>
      </c>
      <c r="E4" s="65">
        <v>1</v>
      </c>
      <c r="F4" s="66">
        <v>69</v>
      </c>
    </row>
    <row r="5" spans="1:7" s="44" customFormat="1" ht="15.95" customHeight="1" x14ac:dyDescent="0.25">
      <c r="B5" s="56"/>
      <c r="C5" s="93" t="s">
        <v>71</v>
      </c>
      <c r="D5" s="94">
        <v>31096119.68</v>
      </c>
      <c r="E5" s="95" t="s">
        <v>54</v>
      </c>
      <c r="F5" s="95" t="s">
        <v>54</v>
      </c>
    </row>
    <row r="6" spans="1:7" s="44" customFormat="1" ht="15.95" customHeight="1" x14ac:dyDescent="0.25">
      <c r="B6" s="56"/>
      <c r="C6" s="93" t="s">
        <v>53</v>
      </c>
      <c r="D6" s="94">
        <v>75871590.680000037</v>
      </c>
      <c r="E6" s="95" t="s">
        <v>54</v>
      </c>
      <c r="F6" s="95"/>
    </row>
    <row r="7" spans="1:7" s="44" customFormat="1" ht="15.95" customHeight="1" x14ac:dyDescent="0.25">
      <c r="B7" s="57"/>
      <c r="C7" s="93" t="s">
        <v>72</v>
      </c>
      <c r="D7" s="94">
        <v>421006.26</v>
      </c>
      <c r="E7" s="95" t="s">
        <v>54</v>
      </c>
      <c r="F7" s="95">
        <v>0</v>
      </c>
    </row>
    <row r="8" spans="1:7" s="44" customFormat="1" ht="15.95" customHeight="1" x14ac:dyDescent="0.25">
      <c r="B8" s="57"/>
      <c r="C8" s="67" t="s">
        <v>73</v>
      </c>
      <c r="D8" s="68">
        <v>107388716.62000005</v>
      </c>
      <c r="E8" s="116">
        <v>1.0039030157213624</v>
      </c>
      <c r="F8" s="70" t="s">
        <v>54</v>
      </c>
    </row>
    <row r="9" spans="1:7" s="44" customFormat="1" ht="15.95" customHeight="1" x14ac:dyDescent="0.25">
      <c r="B9" s="57"/>
      <c r="C9" s="71" t="s">
        <v>55</v>
      </c>
      <c r="D9" s="72">
        <f>-F81</f>
        <v>0</v>
      </c>
      <c r="E9" s="138">
        <v>0</v>
      </c>
      <c r="F9" s="74"/>
    </row>
    <row r="10" spans="1:7" s="44" customFormat="1" ht="15.95" customHeight="1" x14ac:dyDescent="0.25">
      <c r="A10" s="47"/>
      <c r="B10" s="47"/>
    </row>
    <row r="11" spans="1:7" s="46" customFormat="1" ht="39" customHeight="1" x14ac:dyDescent="0.25">
      <c r="A11" s="77" t="s">
        <v>56</v>
      </c>
      <c r="B11" s="77" t="s">
        <v>58</v>
      </c>
      <c r="C11" s="78" t="s">
        <v>59</v>
      </c>
      <c r="D11" s="78" t="s">
        <v>74</v>
      </c>
      <c r="E11" s="77" t="s">
        <v>75</v>
      </c>
      <c r="F11" s="77" t="s">
        <v>76</v>
      </c>
    </row>
    <row r="12" spans="1:7" s="45" customFormat="1" ht="15" customHeight="1" x14ac:dyDescent="0.25">
      <c r="A12" s="79">
        <v>2016440000162</v>
      </c>
      <c r="B12" s="80" t="s">
        <v>84</v>
      </c>
      <c r="C12" s="86">
        <v>2.1826360198000001E-2</v>
      </c>
      <c r="D12" s="82">
        <v>2334792.08</v>
      </c>
      <c r="E12" s="82">
        <v>2334792.08</v>
      </c>
      <c r="F12" s="75">
        <v>0</v>
      </c>
      <c r="G12" s="48"/>
    </row>
    <row r="13" spans="1:7" s="45" customFormat="1" ht="15" customHeight="1" x14ac:dyDescent="0.25">
      <c r="A13" s="79">
        <v>2341467000120</v>
      </c>
      <c r="B13" s="80" t="s">
        <v>126</v>
      </c>
      <c r="C13" s="86">
        <v>1.3209618164E-2</v>
      </c>
      <c r="D13" s="82">
        <v>1413048.79</v>
      </c>
      <c r="E13" s="82">
        <v>1413048.79</v>
      </c>
      <c r="F13" s="75">
        <v>0</v>
      </c>
      <c r="G13" s="48"/>
    </row>
    <row r="14" spans="1:7" s="45" customFormat="1" ht="15" customHeight="1" x14ac:dyDescent="0.25">
      <c r="A14" s="79">
        <v>33050071000158</v>
      </c>
      <c r="B14" s="80" t="s">
        <v>100</v>
      </c>
      <c r="C14" s="86">
        <v>2.1380534244999999E-2</v>
      </c>
      <c r="D14" s="82">
        <v>2287101.54</v>
      </c>
      <c r="E14" s="82">
        <v>2287101.54</v>
      </c>
      <c r="F14" s="75">
        <v>0</v>
      </c>
      <c r="G14" s="48"/>
    </row>
    <row r="15" spans="1:7" s="45" customFormat="1" ht="15" customHeight="1" x14ac:dyDescent="0.25">
      <c r="A15" s="79">
        <v>2302100000106</v>
      </c>
      <c r="B15" s="80" t="s">
        <v>103</v>
      </c>
      <c r="C15" s="86">
        <v>1.4229494201E-2</v>
      </c>
      <c r="D15" s="82">
        <v>1522146.16</v>
      </c>
      <c r="E15" s="82">
        <v>1522146.16</v>
      </c>
      <c r="F15" s="75">
        <v>0</v>
      </c>
      <c r="G15" s="48"/>
    </row>
    <row r="16" spans="1:7" s="45" customFormat="1" ht="15" customHeight="1" x14ac:dyDescent="0.25">
      <c r="A16" s="79">
        <v>7282377000120</v>
      </c>
      <c r="B16" s="80" t="s">
        <v>128</v>
      </c>
      <c r="C16" s="86">
        <v>6.3431521750000001E-3</v>
      </c>
      <c r="D16" s="82">
        <v>678534.64</v>
      </c>
      <c r="E16" s="82">
        <v>678534.64</v>
      </c>
      <c r="F16" s="75">
        <v>0</v>
      </c>
      <c r="G16" s="48"/>
    </row>
    <row r="17" spans="1:7" s="45" customFormat="1" ht="15" customHeight="1" x14ac:dyDescent="0.25">
      <c r="A17" s="79">
        <v>5965546000109</v>
      </c>
      <c r="B17" s="80" t="s">
        <v>63</v>
      </c>
      <c r="C17" s="86">
        <v>4.3646767770000004E-3</v>
      </c>
      <c r="D17" s="82">
        <v>466894.74</v>
      </c>
      <c r="E17" s="82">
        <v>466894.74</v>
      </c>
      <c r="F17" s="75">
        <v>0</v>
      </c>
      <c r="G17" s="48"/>
    </row>
    <row r="18" spans="1:7" s="45" customFormat="1" ht="15" customHeight="1" x14ac:dyDescent="0.25">
      <c r="A18" s="79">
        <v>12272084000100</v>
      </c>
      <c r="B18" s="80" t="s">
        <v>62</v>
      </c>
      <c r="C18" s="86">
        <v>5.7123781340000001E-3</v>
      </c>
      <c r="D18" s="82">
        <v>611059.98</v>
      </c>
      <c r="E18" s="82">
        <v>611059.98</v>
      </c>
      <c r="F18" s="75">
        <v>0</v>
      </c>
      <c r="G18" s="48"/>
    </row>
    <row r="19" spans="1:7" s="45" customFormat="1" ht="15" customHeight="1" x14ac:dyDescent="0.25">
      <c r="A19" s="79">
        <v>7522669000192</v>
      </c>
      <c r="B19" s="80" t="s">
        <v>91</v>
      </c>
      <c r="C19" s="86">
        <v>4.4996292232000003E-2</v>
      </c>
      <c r="D19" s="82">
        <v>4813307.66</v>
      </c>
      <c r="E19" s="82">
        <v>4813307.66</v>
      </c>
      <c r="F19" s="75">
        <v>0</v>
      </c>
      <c r="G19" s="48"/>
    </row>
    <row r="20" spans="1:7" s="45" customFormat="1" ht="15" customHeight="1" x14ac:dyDescent="0.25">
      <c r="A20" s="79">
        <v>8467115000100</v>
      </c>
      <c r="B20" s="80" t="s">
        <v>112</v>
      </c>
      <c r="C20" s="86">
        <v>1.2462832064E-2</v>
      </c>
      <c r="D20" s="82">
        <v>1333164.18</v>
      </c>
      <c r="E20" s="82">
        <v>1333164.18</v>
      </c>
      <c r="F20" s="75">
        <v>0</v>
      </c>
      <c r="G20" s="48"/>
    </row>
    <row r="21" spans="1:7" s="45" customFormat="1" ht="15" customHeight="1" x14ac:dyDescent="0.25">
      <c r="A21" s="79">
        <v>8336783000190</v>
      </c>
      <c r="B21" s="80" t="s">
        <v>82</v>
      </c>
      <c r="C21" s="86">
        <v>2.9136934201000001E-2</v>
      </c>
      <c r="D21" s="82">
        <v>3116813</v>
      </c>
      <c r="E21" s="82">
        <v>3116813</v>
      </c>
      <c r="F21" s="75">
        <v>0</v>
      </c>
      <c r="G21" s="48"/>
    </row>
    <row r="22" spans="1:7" s="45" customFormat="1" ht="15" customHeight="1" x14ac:dyDescent="0.25">
      <c r="A22" s="79">
        <v>1543032000104</v>
      </c>
      <c r="B22" s="80" t="s">
        <v>121</v>
      </c>
      <c r="C22" s="86">
        <v>2.6833502947000001E-2</v>
      </c>
      <c r="D22" s="82">
        <v>2870412.18</v>
      </c>
      <c r="E22" s="82">
        <v>2870412.18</v>
      </c>
      <c r="F22" s="75">
        <v>0</v>
      </c>
      <c r="G22" s="48"/>
    </row>
    <row r="23" spans="1:7" s="45" customFormat="1" ht="15" customHeight="1" x14ac:dyDescent="0.25">
      <c r="A23" s="79">
        <v>4895728000180</v>
      </c>
      <c r="B23" s="80" t="s">
        <v>60</v>
      </c>
      <c r="C23" s="86">
        <v>2.0209427698999999E-2</v>
      </c>
      <c r="D23" s="82">
        <v>2161826.86</v>
      </c>
      <c r="E23" s="82">
        <v>2161826.86</v>
      </c>
      <c r="F23" s="75">
        <v>0</v>
      </c>
      <c r="G23" s="48"/>
    </row>
    <row r="24" spans="1:7" s="45" customFormat="1" ht="15" customHeight="1" x14ac:dyDescent="0.25">
      <c r="A24" s="79">
        <v>10835932000108</v>
      </c>
      <c r="B24" s="80" t="s">
        <v>101</v>
      </c>
      <c r="C24" s="86">
        <v>4.4686484938000003E-2</v>
      </c>
      <c r="D24" s="82">
        <v>4780167.2</v>
      </c>
      <c r="E24" s="82">
        <v>4780167.2</v>
      </c>
      <c r="F24" s="75">
        <v>0</v>
      </c>
      <c r="G24" s="48"/>
    </row>
    <row r="25" spans="1:7" s="45" customFormat="1" ht="15" customHeight="1" x14ac:dyDescent="0.25">
      <c r="A25" s="79">
        <v>25086034000171</v>
      </c>
      <c r="B25" s="80" t="s">
        <v>108</v>
      </c>
      <c r="C25" s="86">
        <v>5.5084070779999996E-3</v>
      </c>
      <c r="D25" s="82">
        <v>589240.94999999995</v>
      </c>
      <c r="E25" s="82">
        <v>589240.94999999995</v>
      </c>
      <c r="F25" s="75">
        <v>0</v>
      </c>
      <c r="G25" s="48"/>
    </row>
    <row r="26" spans="1:7" s="45" customFormat="1" ht="15" customHeight="1" x14ac:dyDescent="0.25">
      <c r="A26" s="79">
        <v>6272793000184</v>
      </c>
      <c r="B26" s="80" t="s">
        <v>106</v>
      </c>
      <c r="C26" s="86">
        <v>1.5479967993000001E-2</v>
      </c>
      <c r="D26" s="82">
        <v>1655910.85</v>
      </c>
      <c r="E26" s="82">
        <v>1655910.85</v>
      </c>
      <c r="F26" s="75">
        <v>0</v>
      </c>
      <c r="G26" s="48"/>
    </row>
    <row r="27" spans="1:7" s="45" customFormat="1" ht="15" customHeight="1" x14ac:dyDescent="0.25">
      <c r="A27" s="79">
        <v>3467321000199</v>
      </c>
      <c r="B27" s="80" t="s">
        <v>105</v>
      </c>
      <c r="C27" s="86">
        <v>1.6949348542999999E-2</v>
      </c>
      <c r="D27" s="82">
        <v>1813092.26</v>
      </c>
      <c r="E27" s="82">
        <v>1813092.26</v>
      </c>
      <c r="F27" s="75">
        <v>0</v>
      </c>
      <c r="G27" s="48"/>
    </row>
    <row r="28" spans="1:7" s="45" customFormat="1" ht="15" customHeight="1" x14ac:dyDescent="0.25">
      <c r="A28" s="79">
        <v>6981180000116</v>
      </c>
      <c r="B28" s="80" t="s">
        <v>66</v>
      </c>
      <c r="C28" s="86">
        <v>5.8951127663000001E-2</v>
      </c>
      <c r="D28" s="82">
        <v>6306073.2400000002</v>
      </c>
      <c r="E28" s="82">
        <v>6306073.2400000002</v>
      </c>
      <c r="F28" s="75">
        <v>0</v>
      </c>
      <c r="G28" s="48"/>
    </row>
    <row r="29" spans="1:7" s="45" customFormat="1" ht="15" customHeight="1" x14ac:dyDescent="0.25">
      <c r="A29" s="79">
        <v>6840748000189</v>
      </c>
      <c r="B29" s="80" t="s">
        <v>65</v>
      </c>
      <c r="C29" s="86">
        <v>8.5606455370000004E-3</v>
      </c>
      <c r="D29" s="82">
        <v>915742.58</v>
      </c>
      <c r="E29" s="82">
        <v>915742.58</v>
      </c>
      <c r="F29" s="75">
        <v>0</v>
      </c>
      <c r="G29" s="48"/>
    </row>
    <row r="30" spans="1:7" s="45" customFormat="1" ht="15" customHeight="1" x14ac:dyDescent="0.25">
      <c r="A30" s="79">
        <v>5914650000166</v>
      </c>
      <c r="B30" s="80" t="s">
        <v>129</v>
      </c>
      <c r="C30" s="86">
        <v>5.3634983630000002E-3</v>
      </c>
      <c r="D30" s="82">
        <v>573739.89</v>
      </c>
      <c r="E30" s="82">
        <v>573739.89</v>
      </c>
      <c r="F30" s="75">
        <v>0</v>
      </c>
      <c r="G30" s="48"/>
    </row>
    <row r="31" spans="1:7" s="45" customFormat="1" ht="15" customHeight="1" x14ac:dyDescent="0.25">
      <c r="A31" s="79">
        <v>15139629000194</v>
      </c>
      <c r="B31" s="80" t="s">
        <v>83</v>
      </c>
      <c r="C31" s="86">
        <v>3.8087151488000001E-2</v>
      </c>
      <c r="D31" s="82">
        <v>4074228.54</v>
      </c>
      <c r="E31" s="82">
        <v>4074228.54</v>
      </c>
      <c r="F31" s="75">
        <v>0</v>
      </c>
      <c r="G31" s="48"/>
    </row>
    <row r="32" spans="1:7" s="45" customFormat="1" ht="15" customHeight="1" x14ac:dyDescent="0.25">
      <c r="A32" s="79">
        <v>7047251000170</v>
      </c>
      <c r="B32" s="80" t="s">
        <v>102</v>
      </c>
      <c r="C32" s="86">
        <v>2.3697719014000002E-2</v>
      </c>
      <c r="D32" s="82">
        <v>2534973.59</v>
      </c>
      <c r="E32" s="82">
        <v>2534973.59</v>
      </c>
      <c r="F32" s="75">
        <v>0</v>
      </c>
      <c r="G32" s="48"/>
    </row>
    <row r="33" spans="1:7" s="45" customFormat="1" ht="15" customHeight="1" x14ac:dyDescent="0.25">
      <c r="A33" s="79">
        <v>4368898000106</v>
      </c>
      <c r="B33" s="80" t="s">
        <v>64</v>
      </c>
      <c r="C33" s="86">
        <v>3.7622312849E-2</v>
      </c>
      <c r="D33" s="82">
        <v>4024504.19</v>
      </c>
      <c r="E33" s="82">
        <v>4024504.19</v>
      </c>
      <c r="F33" s="75">
        <v>0</v>
      </c>
      <c r="G33" s="48"/>
    </row>
    <row r="34" spans="1:7" s="45" customFormat="1" ht="15" customHeight="1" x14ac:dyDescent="0.25">
      <c r="A34" s="79">
        <v>8324196000181</v>
      </c>
      <c r="B34" s="80" t="s">
        <v>85</v>
      </c>
      <c r="C34" s="86">
        <v>9.3378753439999993E-3</v>
      </c>
      <c r="D34" s="82">
        <v>998883.79</v>
      </c>
      <c r="E34" s="82">
        <v>998883.79</v>
      </c>
      <c r="F34" s="75">
        <v>0</v>
      </c>
      <c r="G34" s="48"/>
    </row>
    <row r="35" spans="1:7" s="45" customFormat="1" ht="15" customHeight="1" x14ac:dyDescent="0.25">
      <c r="A35" s="79">
        <v>53859112000169</v>
      </c>
      <c r="B35" s="80" t="s">
        <v>109</v>
      </c>
      <c r="C35" s="86">
        <v>4.1738125180000004E-3</v>
      </c>
      <c r="D35" s="82">
        <v>446477.76</v>
      </c>
      <c r="E35" s="82">
        <v>446477.76</v>
      </c>
      <c r="F35" s="75">
        <v>0</v>
      </c>
      <c r="G35" s="48"/>
    </row>
    <row r="36" spans="1:7" s="45" customFormat="1" ht="15" customHeight="1" x14ac:dyDescent="0.25">
      <c r="A36" s="79">
        <v>33050196000188</v>
      </c>
      <c r="B36" s="80" t="s">
        <v>68</v>
      </c>
      <c r="C36" s="86">
        <v>4.3981685089000001E-2</v>
      </c>
      <c r="D36" s="82">
        <v>4704773.91</v>
      </c>
      <c r="E36" s="82">
        <v>4704773.91</v>
      </c>
      <c r="F36" s="75">
        <v>0</v>
      </c>
      <c r="G36" s="48"/>
    </row>
    <row r="37" spans="1:7" s="45" customFormat="1" ht="15" customHeight="1" x14ac:dyDescent="0.25">
      <c r="A37" s="79">
        <v>4172213000151</v>
      </c>
      <c r="B37" s="80" t="s">
        <v>122</v>
      </c>
      <c r="C37" s="86">
        <v>0.10035918046800001</v>
      </c>
      <c r="D37" s="82">
        <v>10735542.6</v>
      </c>
      <c r="E37" s="82">
        <v>10735542.6</v>
      </c>
      <c r="F37" s="75">
        <v>0</v>
      </c>
      <c r="G37" s="48"/>
    </row>
    <row r="38" spans="1:7" s="45" customFormat="1" ht="15" customHeight="1" x14ac:dyDescent="0.25">
      <c r="A38" s="79">
        <v>23664303000104</v>
      </c>
      <c r="B38" s="80" t="s">
        <v>124</v>
      </c>
      <c r="C38" s="86">
        <v>3.5101603779999998E-3</v>
      </c>
      <c r="D38" s="82">
        <v>375486.09</v>
      </c>
      <c r="E38" s="82">
        <v>375486.09</v>
      </c>
      <c r="F38" s="75">
        <v>0</v>
      </c>
      <c r="G38" s="48"/>
    </row>
    <row r="39" spans="1:7" s="45" customFormat="1" ht="15" customHeight="1" x14ac:dyDescent="0.25">
      <c r="A39" s="79">
        <v>2328280000197</v>
      </c>
      <c r="B39" s="80" t="s">
        <v>110</v>
      </c>
      <c r="C39" s="86">
        <v>1.9840824863000001E-2</v>
      </c>
      <c r="D39" s="82">
        <v>2122396.9700000002</v>
      </c>
      <c r="E39" s="82">
        <v>2122396.9700000002</v>
      </c>
      <c r="F39" s="75">
        <v>0</v>
      </c>
      <c r="G39" s="48"/>
    </row>
    <row r="40" spans="1:7" s="45" customFormat="1" ht="15" customHeight="1" x14ac:dyDescent="0.25">
      <c r="A40" s="79">
        <v>4065033000170</v>
      </c>
      <c r="B40" s="80" t="s">
        <v>127</v>
      </c>
      <c r="C40" s="86">
        <v>1.5654168701999999E-2</v>
      </c>
      <c r="D40" s="82">
        <v>1674545.31</v>
      </c>
      <c r="E40" s="82">
        <v>1674545.31</v>
      </c>
      <c r="F40" s="75">
        <v>0</v>
      </c>
      <c r="G40" s="48"/>
    </row>
    <row r="41" spans="1:7" s="45" customFormat="1" ht="15" customHeight="1" x14ac:dyDescent="0.25">
      <c r="A41" s="79">
        <v>61695227000193</v>
      </c>
      <c r="B41" s="80" t="s">
        <v>61</v>
      </c>
      <c r="C41" s="86">
        <v>5.9149522920000003E-2</v>
      </c>
      <c r="D41" s="82">
        <v>6327295.8200000003</v>
      </c>
      <c r="E41" s="82">
        <v>6327295.8200000003</v>
      </c>
      <c r="F41" s="75">
        <v>0</v>
      </c>
      <c r="G41" s="48"/>
    </row>
    <row r="42" spans="1:7" s="45" customFormat="1" ht="15" customHeight="1" x14ac:dyDescent="0.25">
      <c r="A42" s="79">
        <v>8826596000195</v>
      </c>
      <c r="B42" s="80" t="s">
        <v>111</v>
      </c>
      <c r="C42" s="86">
        <v>1.0593616159999999E-3</v>
      </c>
      <c r="D42" s="82">
        <v>113321.19</v>
      </c>
      <c r="E42" s="82">
        <v>113321.19</v>
      </c>
      <c r="F42" s="75">
        <v>0</v>
      </c>
      <c r="G42" s="48"/>
    </row>
    <row r="43" spans="1:7" s="45" customFormat="1" ht="15" customHeight="1" x14ac:dyDescent="0.25">
      <c r="A43" s="79">
        <v>19527639000158</v>
      </c>
      <c r="B43" s="80" t="s">
        <v>87</v>
      </c>
      <c r="C43" s="86">
        <v>2.1048517422999999E-2</v>
      </c>
      <c r="D43" s="82">
        <v>2251585.2999999998</v>
      </c>
      <c r="E43" s="82">
        <v>2251585.2999999998</v>
      </c>
      <c r="F43" s="75">
        <v>0</v>
      </c>
      <c r="G43" s="48"/>
    </row>
    <row r="44" spans="1:7" s="45" customFormat="1" ht="15" customHeight="1" x14ac:dyDescent="0.25">
      <c r="A44" s="79">
        <v>9095183000140</v>
      </c>
      <c r="B44" s="80" t="s">
        <v>123</v>
      </c>
      <c r="C44" s="86">
        <v>8.8701151710000002E-3</v>
      </c>
      <c r="D44" s="82">
        <v>948846.92</v>
      </c>
      <c r="E44" s="82">
        <v>948846.92</v>
      </c>
      <c r="F44" s="75">
        <v>0</v>
      </c>
      <c r="G44" s="48"/>
    </row>
    <row r="45" spans="1:7" s="45" customFormat="1" ht="15" customHeight="1" x14ac:dyDescent="0.25">
      <c r="A45" s="79">
        <v>13017462000163</v>
      </c>
      <c r="B45" s="80" t="s">
        <v>86</v>
      </c>
      <c r="C45" s="86">
        <v>4.4902128010000002E-3</v>
      </c>
      <c r="D45" s="82">
        <v>480323.48</v>
      </c>
      <c r="E45" s="82">
        <v>480323.48</v>
      </c>
      <c r="F45" s="75">
        <v>0</v>
      </c>
      <c r="G45" s="48"/>
    </row>
    <row r="46" spans="1:7" s="45" customFormat="1" ht="15" customHeight="1" x14ac:dyDescent="0.25">
      <c r="A46" s="79">
        <v>15413826000150</v>
      </c>
      <c r="B46" s="80" t="s">
        <v>107</v>
      </c>
      <c r="C46" s="86">
        <v>8.5460029050000007E-3</v>
      </c>
      <c r="D46" s="82">
        <v>914176.24</v>
      </c>
      <c r="E46" s="82">
        <v>914176.24</v>
      </c>
      <c r="F46" s="75">
        <v>0</v>
      </c>
      <c r="G46" s="48"/>
    </row>
    <row r="47" spans="1:7" s="45" customFormat="1" ht="15" customHeight="1" x14ac:dyDescent="0.25">
      <c r="A47" s="79">
        <v>28152650000171</v>
      </c>
      <c r="B47" s="80" t="s">
        <v>104</v>
      </c>
      <c r="C47" s="86">
        <v>1.1145812888E-2</v>
      </c>
      <c r="D47" s="82">
        <v>1192281.05</v>
      </c>
      <c r="E47" s="82">
        <v>1192281.05</v>
      </c>
      <c r="F47" s="75">
        <v>0</v>
      </c>
      <c r="G47" s="48"/>
    </row>
    <row r="48" spans="1:7" s="45" customFormat="1" ht="15" customHeight="1" x14ac:dyDescent="0.25">
      <c r="A48" s="79">
        <v>83855973000130</v>
      </c>
      <c r="B48" s="80" t="s">
        <v>168</v>
      </c>
      <c r="C48" s="86">
        <v>2.1550989090000001E-3</v>
      </c>
      <c r="D48" s="82">
        <v>230533.53</v>
      </c>
      <c r="E48" s="82">
        <v>230533.53</v>
      </c>
      <c r="F48" s="75">
        <v>0</v>
      </c>
      <c r="G48" s="48"/>
    </row>
    <row r="49" spans="1:7" s="45" customFormat="1" ht="15" customHeight="1" x14ac:dyDescent="0.25">
      <c r="A49" s="79">
        <v>60444437000146</v>
      </c>
      <c r="B49" s="80" t="s">
        <v>99</v>
      </c>
      <c r="C49" s="86">
        <v>0.200656949645</v>
      </c>
      <c r="D49" s="82">
        <v>21464515.960000001</v>
      </c>
      <c r="E49" s="82">
        <v>21464515.960000001</v>
      </c>
      <c r="F49" s="75">
        <v>0</v>
      </c>
      <c r="G49" s="48"/>
    </row>
    <row r="50" spans="1:7" s="45" customFormat="1" ht="15" customHeight="1" x14ac:dyDescent="0.25">
      <c r="A50" s="79">
        <v>75805895000130</v>
      </c>
      <c r="B50" s="80" t="s">
        <v>115</v>
      </c>
      <c r="C50" s="86">
        <v>4.22875291E-4</v>
      </c>
      <c r="D50" s="82">
        <v>45235.48</v>
      </c>
      <c r="E50" s="82">
        <v>45235.48</v>
      </c>
      <c r="F50" s="75">
        <v>0</v>
      </c>
      <c r="G50" s="48"/>
    </row>
    <row r="51" spans="1:7" s="45" customFormat="1" ht="15" customHeight="1" x14ac:dyDescent="0.25">
      <c r="A51" s="79">
        <v>1377555000110</v>
      </c>
      <c r="B51" s="80" t="s">
        <v>120</v>
      </c>
      <c r="C51" s="86">
        <v>2.8687130900000002E-4</v>
      </c>
      <c r="D51" s="82">
        <v>30686.97</v>
      </c>
      <c r="E51" s="82">
        <v>30686.97</v>
      </c>
      <c r="F51" s="75">
        <v>0</v>
      </c>
      <c r="G51" s="48"/>
    </row>
    <row r="52" spans="1:7" s="45" customFormat="1" ht="15" customHeight="1" x14ac:dyDescent="0.25">
      <c r="A52" s="79">
        <v>83647990000181</v>
      </c>
      <c r="B52" s="80" t="s">
        <v>219</v>
      </c>
      <c r="C52" s="86">
        <v>3.6301048999999998E-4</v>
      </c>
      <c r="D52" s="82">
        <v>38831.67</v>
      </c>
      <c r="E52" s="82">
        <v>38831.67</v>
      </c>
      <c r="F52" s="75">
        <v>0</v>
      </c>
      <c r="G52" s="48"/>
    </row>
    <row r="53" spans="1:7" s="45" customFormat="1" ht="15" customHeight="1" x14ac:dyDescent="0.25">
      <c r="A53" s="79">
        <v>95289500000100</v>
      </c>
      <c r="B53" s="80" t="s">
        <v>118</v>
      </c>
      <c r="C53" s="86">
        <v>2.3274020000000001E-4</v>
      </c>
      <c r="D53" s="82">
        <v>24896.5</v>
      </c>
      <c r="E53" s="82">
        <v>24896.5</v>
      </c>
      <c r="F53" s="75">
        <v>0</v>
      </c>
      <c r="G53" s="48"/>
    </row>
    <row r="54" spans="1:7" s="45" customFormat="1" ht="15" customHeight="1" x14ac:dyDescent="0.25">
      <c r="A54" s="79">
        <v>88446034000155</v>
      </c>
      <c r="B54" s="80" t="s">
        <v>119</v>
      </c>
      <c r="C54" s="86">
        <v>2.5861922100000001E-4</v>
      </c>
      <c r="D54" s="82">
        <v>27664.81</v>
      </c>
      <c r="E54" s="82">
        <v>27664.81</v>
      </c>
      <c r="F54" s="75">
        <v>0</v>
      </c>
      <c r="G54" s="48"/>
    </row>
    <row r="55" spans="1:7" s="45" customFormat="1" ht="15" customHeight="1" x14ac:dyDescent="0.25">
      <c r="A55" s="79">
        <v>27485069000109</v>
      </c>
      <c r="B55" s="80" t="s">
        <v>88</v>
      </c>
      <c r="C55" s="86">
        <v>1.0755254980000001E-3</v>
      </c>
      <c r="D55" s="82">
        <v>115050.26</v>
      </c>
      <c r="E55" s="82">
        <v>115050.26</v>
      </c>
      <c r="F55" s="75">
        <v>0</v>
      </c>
      <c r="G55" s="48"/>
    </row>
    <row r="56" spans="1:7" s="45" customFormat="1" ht="15" customHeight="1" x14ac:dyDescent="0.25">
      <c r="A56" s="79">
        <v>79850574000109</v>
      </c>
      <c r="B56" s="80" t="s">
        <v>78</v>
      </c>
      <c r="C56" s="86">
        <v>6.2157660999999996E-5</v>
      </c>
      <c r="D56" s="82">
        <v>6649.08</v>
      </c>
      <c r="E56" s="82">
        <v>6649.08</v>
      </c>
      <c r="F56" s="75">
        <v>0</v>
      </c>
      <c r="G56" s="48"/>
    </row>
    <row r="57" spans="1:7" s="45" customFormat="1" ht="15" customHeight="1" x14ac:dyDescent="0.25">
      <c r="A57" s="79">
        <v>97578090000134</v>
      </c>
      <c r="B57" s="80" t="s">
        <v>90</v>
      </c>
      <c r="C57" s="86">
        <v>1.0693550500000001E-4</v>
      </c>
      <c r="D57" s="82">
        <v>11439.02</v>
      </c>
      <c r="E57" s="82">
        <v>11439.02</v>
      </c>
      <c r="F57" s="75">
        <v>0</v>
      </c>
      <c r="G57" s="48"/>
    </row>
    <row r="58" spans="1:7" s="45" customFormat="1" ht="15" customHeight="1" x14ac:dyDescent="0.25">
      <c r="A58" s="79">
        <v>13255658000196</v>
      </c>
      <c r="B58" s="80" t="s">
        <v>220</v>
      </c>
      <c r="C58" s="86">
        <v>6.9043028099999998E-4</v>
      </c>
      <c r="D58" s="82">
        <v>73856.160000000003</v>
      </c>
      <c r="E58" s="82">
        <v>73856.160000000003</v>
      </c>
      <c r="F58" s="75">
        <v>0</v>
      </c>
      <c r="G58" s="48"/>
    </row>
    <row r="59" spans="1:7" s="45" customFormat="1" ht="15" customHeight="1" x14ac:dyDescent="0.25">
      <c r="A59" s="79">
        <v>89889604000144</v>
      </c>
      <c r="B59" s="80" t="s">
        <v>89</v>
      </c>
      <c r="C59" s="86">
        <v>1.30562237E-4</v>
      </c>
      <c r="D59" s="82">
        <v>13966.4</v>
      </c>
      <c r="E59" s="82">
        <v>13966.4</v>
      </c>
      <c r="F59" s="75">
        <v>0</v>
      </c>
      <c r="G59" s="48"/>
    </row>
    <row r="60" spans="1:7" s="45" customFormat="1" ht="15" customHeight="1" x14ac:dyDescent="0.25">
      <c r="A60" s="79">
        <v>50235449000107</v>
      </c>
      <c r="B60" s="80" t="s">
        <v>221</v>
      </c>
      <c r="C60" s="86">
        <v>9.5171779000000005E-5</v>
      </c>
      <c r="D60" s="82">
        <v>10180.64</v>
      </c>
      <c r="E60" s="82">
        <v>10180.64</v>
      </c>
      <c r="F60" s="75">
        <v>0</v>
      </c>
      <c r="G60" s="48"/>
    </row>
    <row r="61" spans="1:7" s="45" customFormat="1" ht="15" customHeight="1" x14ac:dyDescent="0.25">
      <c r="A61" s="79">
        <v>49606312000132</v>
      </c>
      <c r="B61" s="80" t="s">
        <v>222</v>
      </c>
      <c r="C61" s="86">
        <v>1.409057869E-3</v>
      </c>
      <c r="D61" s="82">
        <v>150728.62</v>
      </c>
      <c r="E61" s="82">
        <v>150728.62</v>
      </c>
      <c r="F61" s="75">
        <v>0</v>
      </c>
      <c r="G61" s="48"/>
    </row>
    <row r="62" spans="1:7" s="45" customFormat="1" ht="15" customHeight="1" x14ac:dyDescent="0.25">
      <c r="A62" s="79">
        <v>49313653000110</v>
      </c>
      <c r="B62" s="80" t="s">
        <v>223</v>
      </c>
      <c r="C62" s="86">
        <v>3.6451164100000002E-4</v>
      </c>
      <c r="D62" s="82">
        <v>38992.25</v>
      </c>
      <c r="E62" s="82">
        <v>38992.25</v>
      </c>
      <c r="F62" s="75">
        <v>0</v>
      </c>
      <c r="G62" s="48"/>
    </row>
    <row r="63" spans="1:7" s="45" customFormat="1" ht="15" customHeight="1" x14ac:dyDescent="0.25">
      <c r="A63" s="79">
        <v>85665990000130</v>
      </c>
      <c r="B63" s="80" t="s">
        <v>224</v>
      </c>
      <c r="C63" s="86">
        <v>7.5309704999999995E-5</v>
      </c>
      <c r="D63" s="82">
        <v>8055.97</v>
      </c>
      <c r="E63" s="82">
        <v>8055.97</v>
      </c>
      <c r="F63" s="75">
        <v>0</v>
      </c>
      <c r="G63" s="48"/>
    </row>
    <row r="64" spans="1:7" s="45" customFormat="1" ht="15" customHeight="1" x14ac:dyDescent="0.25">
      <c r="A64" s="79">
        <v>78274610000170</v>
      </c>
      <c r="B64" s="80" t="s">
        <v>236</v>
      </c>
      <c r="C64" s="86">
        <v>1.18097107E-4</v>
      </c>
      <c r="D64" s="82">
        <v>12632.99</v>
      </c>
      <c r="E64" s="82">
        <v>12632.99</v>
      </c>
      <c r="F64" s="75">
        <v>0</v>
      </c>
      <c r="G64" s="48"/>
    </row>
    <row r="65" spans="1:7" s="45" customFormat="1" ht="15" customHeight="1" x14ac:dyDescent="0.25">
      <c r="A65" s="79">
        <v>86433042000131</v>
      </c>
      <c r="B65" s="80" t="s">
        <v>225</v>
      </c>
      <c r="C65" s="86">
        <v>2.9755362299999999E-4</v>
      </c>
      <c r="D65" s="82">
        <v>31829.67</v>
      </c>
      <c r="E65" s="82">
        <v>31829.67</v>
      </c>
      <c r="F65" s="75">
        <v>0</v>
      </c>
      <c r="G65" s="48"/>
    </row>
    <row r="66" spans="1:7" s="45" customFormat="1" ht="15" customHeight="1" x14ac:dyDescent="0.25">
      <c r="A66" s="79">
        <v>86439510000185</v>
      </c>
      <c r="B66" s="80" t="s">
        <v>238</v>
      </c>
      <c r="C66" s="86">
        <v>1.0869597899999999E-4</v>
      </c>
      <c r="D66" s="82">
        <v>11627.34</v>
      </c>
      <c r="E66" s="82">
        <v>11627.34</v>
      </c>
      <c r="F66" s="75">
        <v>0</v>
      </c>
      <c r="G66" s="48"/>
    </row>
    <row r="67" spans="1:7" s="45" customFormat="1" ht="15" customHeight="1" x14ac:dyDescent="0.25">
      <c r="A67" s="79">
        <v>86448057000173</v>
      </c>
      <c r="B67" s="80" t="s">
        <v>226</v>
      </c>
      <c r="C67" s="86">
        <v>1.05807071E-4</v>
      </c>
      <c r="D67" s="82">
        <v>11318.31</v>
      </c>
      <c r="E67" s="82">
        <v>11318.31</v>
      </c>
      <c r="F67" s="75">
        <v>0</v>
      </c>
      <c r="G67" s="48"/>
    </row>
    <row r="68" spans="1:7" s="45" customFormat="1" ht="15" customHeight="1" x14ac:dyDescent="0.25">
      <c r="A68" s="79">
        <v>87656989000174</v>
      </c>
      <c r="B68" s="80" t="s">
        <v>177</v>
      </c>
      <c r="C68" s="86">
        <v>6.5793611599999999E-4</v>
      </c>
      <c r="D68" s="82">
        <v>70380.22</v>
      </c>
      <c r="E68" s="82">
        <v>70380.22</v>
      </c>
      <c r="F68" s="75">
        <v>0</v>
      </c>
      <c r="G68" s="48"/>
    </row>
    <row r="69" spans="1:7" s="45" customFormat="1" ht="15" customHeight="1" x14ac:dyDescent="0.25">
      <c r="A69" s="79">
        <v>97081434000103</v>
      </c>
      <c r="B69" s="80" t="s">
        <v>227</v>
      </c>
      <c r="C69" s="86">
        <v>2.2075089900000001E-4</v>
      </c>
      <c r="D69" s="82">
        <v>23613.99</v>
      </c>
      <c r="E69" s="82">
        <v>23613.99</v>
      </c>
      <c r="F69" s="75">
        <v>0</v>
      </c>
      <c r="G69" s="48"/>
    </row>
    <row r="70" spans="1:7" s="45" customFormat="1" ht="15" customHeight="1" x14ac:dyDescent="0.25">
      <c r="A70" s="79">
        <v>9257558000121</v>
      </c>
      <c r="B70" s="80" t="s">
        <v>228</v>
      </c>
      <c r="C70" s="86">
        <v>7.3727699900000005E-4</v>
      </c>
      <c r="D70" s="82">
        <v>78867.41</v>
      </c>
      <c r="E70" s="82">
        <v>78867.41</v>
      </c>
      <c r="F70" s="75">
        <v>0</v>
      </c>
      <c r="G70" s="48"/>
    </row>
    <row r="71" spans="1:7" s="45" customFormat="1" ht="15" customHeight="1" x14ac:dyDescent="0.25">
      <c r="A71" s="79">
        <v>95824322000161</v>
      </c>
      <c r="B71" s="80" t="s">
        <v>229</v>
      </c>
      <c r="C71" s="86">
        <v>1.3055522599999999E-4</v>
      </c>
      <c r="D71" s="82">
        <v>13965.65</v>
      </c>
      <c r="E71" s="82">
        <v>13965.65</v>
      </c>
      <c r="F71" s="75">
        <v>0</v>
      </c>
      <c r="G71" s="48"/>
    </row>
    <row r="72" spans="1:7" s="45" customFormat="1" ht="15" customHeight="1" x14ac:dyDescent="0.25">
      <c r="A72" s="79">
        <v>91950261000128</v>
      </c>
      <c r="B72" s="80" t="s">
        <v>178</v>
      </c>
      <c r="C72" s="86">
        <v>2.1288999900000001E-4</v>
      </c>
      <c r="D72" s="82">
        <v>22773.1</v>
      </c>
      <c r="E72" s="82">
        <v>22773.1</v>
      </c>
      <c r="F72" s="75">
        <v>0</v>
      </c>
      <c r="G72" s="48"/>
    </row>
    <row r="73" spans="1:7" s="45" customFormat="1" ht="15" customHeight="1" x14ac:dyDescent="0.25">
      <c r="A73" s="79">
        <v>89435598000155</v>
      </c>
      <c r="B73" s="80" t="s">
        <v>230</v>
      </c>
      <c r="C73" s="86">
        <v>1.5037700800000001E-4</v>
      </c>
      <c r="D73" s="82">
        <v>16086.01</v>
      </c>
      <c r="E73" s="82">
        <v>16086.01</v>
      </c>
      <c r="F73" s="75">
        <v>0</v>
      </c>
      <c r="G73" s="48"/>
    </row>
    <row r="74" spans="1:7" s="45" customFormat="1" ht="15" customHeight="1" x14ac:dyDescent="0.25">
      <c r="A74" s="79">
        <v>98042963000152</v>
      </c>
      <c r="B74" s="80" t="s">
        <v>231</v>
      </c>
      <c r="C74" s="86">
        <v>1.8322472600000001E-4</v>
      </c>
      <c r="D74" s="82">
        <v>19599.77</v>
      </c>
      <c r="E74" s="82">
        <v>19599.77</v>
      </c>
      <c r="F74" s="75">
        <v>0</v>
      </c>
      <c r="G74" s="48"/>
    </row>
    <row r="75" spans="1:7" s="45" customFormat="1" ht="15" customHeight="1" x14ac:dyDescent="0.25">
      <c r="A75" s="79">
        <v>55188502000180</v>
      </c>
      <c r="B75" s="80" t="s">
        <v>232</v>
      </c>
      <c r="C75" s="86">
        <v>2.13734525E-4</v>
      </c>
      <c r="D75" s="82">
        <v>22863.439999999999</v>
      </c>
      <c r="E75" s="82">
        <v>22863.439999999999</v>
      </c>
      <c r="F75" s="75">
        <v>0</v>
      </c>
      <c r="G75" s="48"/>
    </row>
    <row r="76" spans="1:7" s="45" customFormat="1" ht="15" customHeight="1" x14ac:dyDescent="0.25">
      <c r="A76" s="79">
        <v>86444163000189</v>
      </c>
      <c r="B76" s="80" t="s">
        <v>233</v>
      </c>
      <c r="C76" s="86">
        <v>3.5225105199999999E-4</v>
      </c>
      <c r="D76" s="82">
        <v>37680.720000000001</v>
      </c>
      <c r="E76" s="82">
        <v>37680.720000000001</v>
      </c>
      <c r="F76" s="75">
        <v>0</v>
      </c>
      <c r="G76" s="48"/>
    </row>
    <row r="77" spans="1:7" s="45" customFormat="1" ht="15" customHeight="1" x14ac:dyDescent="0.25">
      <c r="A77" s="79">
        <v>11615872000180</v>
      </c>
      <c r="B77" s="80" t="s">
        <v>234</v>
      </c>
      <c r="C77" s="86">
        <v>1.8216304000000001E-5</v>
      </c>
      <c r="D77" s="82">
        <v>1948.62</v>
      </c>
      <c r="E77" s="82">
        <v>1948.62</v>
      </c>
      <c r="F77" s="75">
        <v>0</v>
      </c>
      <c r="G77" s="48"/>
    </row>
    <row r="78" spans="1:7" s="45" customFormat="1" ht="15" customHeight="1" x14ac:dyDescent="0.25">
      <c r="A78" s="79">
        <v>52777034000190</v>
      </c>
      <c r="B78" s="80" t="s">
        <v>235</v>
      </c>
      <c r="C78" s="86">
        <v>2.6073464999999999E-4</v>
      </c>
      <c r="D78" s="82">
        <v>27891.1</v>
      </c>
      <c r="E78" s="82">
        <v>27891.1</v>
      </c>
      <c r="F78" s="75">
        <v>0</v>
      </c>
      <c r="G78" s="48"/>
    </row>
    <row r="79" spans="1:7" s="45" customFormat="1" ht="15" customHeight="1" x14ac:dyDescent="0.25">
      <c r="A79" s="79">
        <v>90660754000160</v>
      </c>
      <c r="B79" s="80" t="s">
        <v>173</v>
      </c>
      <c r="C79" s="86">
        <v>7.41512719E-4</v>
      </c>
      <c r="D79" s="82">
        <v>79320.509999999995</v>
      </c>
      <c r="E79" s="82">
        <v>79320.509999999995</v>
      </c>
      <c r="F79" s="75">
        <v>0</v>
      </c>
      <c r="G79" s="48"/>
    </row>
    <row r="80" spans="1:7" s="45" customFormat="1" ht="15" customHeight="1" x14ac:dyDescent="0.25">
      <c r="A80" s="79">
        <v>97839922000129</v>
      </c>
      <c r="B80" s="80" t="s">
        <v>170</v>
      </c>
      <c r="C80" s="86">
        <v>3.2543916400000001E-4</v>
      </c>
      <c r="D80" s="82">
        <v>34812.620000000003</v>
      </c>
      <c r="E80" s="82">
        <v>34812.620000000003</v>
      </c>
      <c r="F80" s="75">
        <v>0</v>
      </c>
      <c r="G80" s="48"/>
    </row>
    <row r="81" spans="1:6" ht="15" customHeight="1" x14ac:dyDescent="0.2">
      <c r="A81" s="83"/>
      <c r="B81" s="83"/>
      <c r="C81" s="76">
        <f>SUM(C12:C80)</f>
        <v>0.99999999999699973</v>
      </c>
      <c r="D81" s="76">
        <f>SUM(D12:D80)</f>
        <v>106971206.31999999</v>
      </c>
      <c r="E81" s="76">
        <f>SUM(E12:E80)</f>
        <v>106971206.31999999</v>
      </c>
      <c r="F81" s="76">
        <f>SUM(F12:F80)</f>
        <v>0</v>
      </c>
    </row>
    <row r="84" spans="1:6" ht="15" customHeight="1" x14ac:dyDescent="0.25">
      <c r="C84" s="36"/>
    </row>
    <row r="86" spans="1:6" ht="15" customHeight="1" x14ac:dyDescent="0.2">
      <c r="C86" s="49"/>
    </row>
  </sheetData>
  <autoFilter ref="A11:F81" xr:uid="{00000000-0009-0000-0000-00000C000000}"/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81"/>
  <sheetViews>
    <sheetView showGridLines="0" zoomScale="80" zoomScaleNormal="80" workbookViewId="0">
      <selection activeCell="F74" sqref="F74"/>
    </sheetView>
  </sheetViews>
  <sheetFormatPr defaultColWidth="9.140625" defaultRowHeight="12.75" x14ac:dyDescent="0.2"/>
  <cols>
    <col min="1" max="1" width="18.85546875" style="48" bestFit="1" customWidth="1"/>
    <col min="2" max="2" width="19.85546875" style="48" bestFit="1" customWidth="1"/>
    <col min="3" max="3" width="17.5703125" style="48" bestFit="1" customWidth="1"/>
    <col min="4" max="4" width="14.140625" style="42" bestFit="1" customWidth="1"/>
    <col min="5" max="5" width="20.5703125" style="42" bestFit="1" customWidth="1"/>
    <col min="6" max="6" width="25.140625" style="42" bestFit="1" customWidth="1"/>
    <col min="7" max="7" width="17.7109375" style="48" bestFit="1" customWidth="1"/>
    <col min="8" max="8" width="15.28515625" style="48" customWidth="1"/>
    <col min="9" max="9" width="19.85546875" style="48" bestFit="1" customWidth="1"/>
    <col min="10" max="10" width="24.28515625" style="48" bestFit="1" customWidth="1"/>
    <col min="11" max="12" width="16.140625" style="48" bestFit="1" customWidth="1"/>
    <col min="13" max="14" width="9.140625" style="48" customWidth="1"/>
    <col min="15" max="16384" width="9.140625" style="48"/>
  </cols>
  <sheetData>
    <row r="1" spans="1:11" customFormat="1" ht="27.75" customHeight="1" x14ac:dyDescent="0.25">
      <c r="A1" s="220" t="s">
        <v>191</v>
      </c>
      <c r="B1" s="220"/>
      <c r="C1" s="220"/>
      <c r="D1" s="220"/>
      <c r="E1" s="220"/>
      <c r="F1" s="220"/>
      <c r="G1" s="220"/>
      <c r="H1" s="157"/>
      <c r="I1" s="157"/>
      <c r="J1" s="157"/>
      <c r="K1" s="157"/>
    </row>
    <row r="2" spans="1:11" customFormat="1" ht="9" customHeight="1" x14ac:dyDescent="0.25">
      <c r="B2" s="40"/>
      <c r="D2" s="41"/>
      <c r="E2" s="41"/>
      <c r="F2" s="42"/>
      <c r="G2" s="41"/>
      <c r="H2" s="40" t="s">
        <v>69</v>
      </c>
      <c r="I2" s="40"/>
      <c r="J2" s="43"/>
    </row>
    <row r="3" spans="1:11" s="44" customFormat="1" ht="15.95" customHeight="1" x14ac:dyDescent="0.25">
      <c r="C3" s="61"/>
      <c r="D3" s="62" t="s">
        <v>50</v>
      </c>
      <c r="E3" s="62" t="s">
        <v>51</v>
      </c>
      <c r="F3" s="62" t="s">
        <v>52</v>
      </c>
    </row>
    <row r="4" spans="1:11" s="44" customFormat="1" ht="15.95" customHeight="1" x14ac:dyDescent="0.25">
      <c r="B4" s="56"/>
      <c r="C4" s="63" t="s">
        <v>70</v>
      </c>
      <c r="D4" s="64">
        <v>78994650.590000004</v>
      </c>
      <c r="E4" s="65">
        <v>1</v>
      </c>
      <c r="F4" s="66">
        <v>69</v>
      </c>
    </row>
    <row r="5" spans="1:11" s="44" customFormat="1" ht="15.95" customHeight="1" x14ac:dyDescent="0.25">
      <c r="B5" s="50"/>
      <c r="C5" s="93" t="s">
        <v>71</v>
      </c>
      <c r="D5" s="94">
        <v>589498.06000000006</v>
      </c>
      <c r="E5" s="96">
        <f>D5/D4</f>
        <v>7.4625060760079506E-3</v>
      </c>
      <c r="F5" s="95" t="s">
        <v>54</v>
      </c>
    </row>
    <row r="6" spans="1:11" s="44" customFormat="1" ht="15.95" customHeight="1" x14ac:dyDescent="0.25">
      <c r="B6" s="55"/>
      <c r="C6" s="93" t="s">
        <v>53</v>
      </c>
      <c r="D6" s="94">
        <v>78400643.709999993</v>
      </c>
      <c r="E6" s="96">
        <f>D6/D4</f>
        <v>0.99248041638815465</v>
      </c>
      <c r="F6" s="95">
        <v>58</v>
      </c>
    </row>
    <row r="7" spans="1:11" s="44" customFormat="1" ht="15.95" customHeight="1" x14ac:dyDescent="0.25">
      <c r="B7" s="55"/>
      <c r="C7" s="93" t="s">
        <v>72</v>
      </c>
      <c r="D7" s="94">
        <v>4508.82</v>
      </c>
      <c r="E7" s="96">
        <f>D7/D4</f>
        <v>5.7077535837227625E-5</v>
      </c>
      <c r="F7" s="95">
        <v>5</v>
      </c>
    </row>
    <row r="8" spans="1:11" s="44" customFormat="1" ht="15.95" customHeight="1" x14ac:dyDescent="0.25">
      <c r="B8" s="55"/>
      <c r="C8" s="67" t="s">
        <v>73</v>
      </c>
      <c r="D8" s="68">
        <f>SUM(D5:D7)</f>
        <v>78994650.589999989</v>
      </c>
      <c r="E8" s="116">
        <f>D8/D4</f>
        <v>0.99999999999999978</v>
      </c>
      <c r="F8" s="70" t="s">
        <v>54</v>
      </c>
    </row>
    <row r="9" spans="1:11" s="44" customFormat="1" ht="15.95" customHeight="1" x14ac:dyDescent="0.25">
      <c r="B9" s="55"/>
      <c r="C9" s="71" t="s">
        <v>55</v>
      </c>
      <c r="D9" s="72">
        <v>0</v>
      </c>
      <c r="E9" s="115">
        <f>D9/D4</f>
        <v>0</v>
      </c>
      <c r="F9" s="74">
        <v>0</v>
      </c>
    </row>
    <row r="10" spans="1:11" s="44" customFormat="1" ht="15.95" customHeight="1" x14ac:dyDescent="0.25">
      <c r="A10" s="47"/>
      <c r="C10" s="47"/>
      <c r="F10" s="46"/>
    </row>
    <row r="11" spans="1:11" s="46" customFormat="1" ht="39" customHeight="1" x14ac:dyDescent="0.25">
      <c r="A11" s="77" t="s">
        <v>56</v>
      </c>
      <c r="B11" s="77" t="s">
        <v>58</v>
      </c>
      <c r="C11" s="78" t="s">
        <v>59</v>
      </c>
      <c r="D11" s="78" t="s">
        <v>74</v>
      </c>
      <c r="E11" s="77" t="s">
        <v>75</v>
      </c>
      <c r="F11" s="77" t="s">
        <v>76</v>
      </c>
      <c r="G11"/>
      <c r="H11"/>
      <c r="I11"/>
      <c r="J11"/>
    </row>
    <row r="12" spans="1:11" s="45" customFormat="1" ht="15" customHeight="1" x14ac:dyDescent="0.25">
      <c r="A12" s="158">
        <v>2016440000162</v>
      </c>
      <c r="B12" s="159" t="s">
        <v>84</v>
      </c>
      <c r="C12" s="160">
        <v>3.3938567485000001E-2</v>
      </c>
      <c r="D12" s="161">
        <v>2680965.2799999998</v>
      </c>
      <c r="E12" s="162">
        <v>2680965.2799999998</v>
      </c>
      <c r="F12" s="163">
        <v>0</v>
      </c>
      <c r="G12"/>
      <c r="H12"/>
      <c r="I12"/>
      <c r="J12"/>
      <c r="K12" s="48"/>
    </row>
    <row r="13" spans="1:11" s="45" customFormat="1" ht="15" customHeight="1" x14ac:dyDescent="0.25">
      <c r="A13" s="158">
        <v>2341467000120</v>
      </c>
      <c r="B13" s="159" t="s">
        <v>126</v>
      </c>
      <c r="C13" s="160">
        <v>1.9614323988000001E-2</v>
      </c>
      <c r="D13" s="161">
        <v>1549426.67</v>
      </c>
      <c r="E13" s="162">
        <v>1549426.67</v>
      </c>
      <c r="F13" s="163">
        <v>0</v>
      </c>
      <c r="G13"/>
      <c r="H13"/>
      <c r="I13"/>
      <c r="J13"/>
      <c r="K13" s="48"/>
    </row>
    <row r="14" spans="1:11" s="45" customFormat="1" ht="15" customHeight="1" x14ac:dyDescent="0.25">
      <c r="A14" s="158">
        <v>33050071000158</v>
      </c>
      <c r="B14" s="159" t="s">
        <v>100</v>
      </c>
      <c r="C14" s="160">
        <v>2.9730407976E-2</v>
      </c>
      <c r="D14" s="161">
        <v>2348543.19</v>
      </c>
      <c r="E14" s="162">
        <v>2348543.19</v>
      </c>
      <c r="F14" s="163">
        <v>0</v>
      </c>
      <c r="G14"/>
      <c r="H14"/>
      <c r="I14"/>
      <c r="J14"/>
      <c r="K14" s="48"/>
    </row>
    <row r="15" spans="1:11" s="45" customFormat="1" ht="15" customHeight="1" x14ac:dyDescent="0.25">
      <c r="A15" s="158">
        <v>2302100000106</v>
      </c>
      <c r="B15" s="159" t="s">
        <v>103</v>
      </c>
      <c r="C15" s="160">
        <v>2.2926522827000001E-2</v>
      </c>
      <c r="D15" s="161">
        <v>1811072.66</v>
      </c>
      <c r="E15" s="162">
        <v>1811072.66</v>
      </c>
      <c r="F15" s="163">
        <v>0</v>
      </c>
      <c r="G15"/>
      <c r="H15"/>
      <c r="I15"/>
      <c r="J15"/>
      <c r="K15" s="48"/>
    </row>
    <row r="16" spans="1:11" s="45" customFormat="1" ht="15" customHeight="1" x14ac:dyDescent="0.25">
      <c r="A16" s="158">
        <v>7282377000120</v>
      </c>
      <c r="B16" s="159" t="s">
        <v>128</v>
      </c>
      <c r="C16" s="160">
        <v>9.3738086629999995E-3</v>
      </c>
      <c r="D16" s="161">
        <v>740480.74</v>
      </c>
      <c r="E16" s="162">
        <v>740480.74</v>
      </c>
      <c r="F16" s="163">
        <v>0</v>
      </c>
      <c r="G16"/>
      <c r="H16"/>
      <c r="I16"/>
      <c r="J16"/>
      <c r="K16" s="48"/>
    </row>
    <row r="17" spans="1:11" s="45" customFormat="1" ht="15" customHeight="1" x14ac:dyDescent="0.25">
      <c r="A17" s="158">
        <v>5965546000109</v>
      </c>
      <c r="B17" s="159" t="s">
        <v>63</v>
      </c>
      <c r="C17" s="160">
        <v>5.956865009E-3</v>
      </c>
      <c r="D17" s="161">
        <v>470560.47</v>
      </c>
      <c r="E17" s="162">
        <v>470560.47</v>
      </c>
      <c r="F17" s="163">
        <v>0</v>
      </c>
      <c r="G17"/>
      <c r="H17"/>
      <c r="I17"/>
      <c r="J17"/>
      <c r="K17" s="48"/>
    </row>
    <row r="18" spans="1:11" s="45" customFormat="1" ht="15" customHeight="1" x14ac:dyDescent="0.25">
      <c r="A18" s="158">
        <v>12272084000100</v>
      </c>
      <c r="B18" s="159" t="s">
        <v>62</v>
      </c>
      <c r="C18" s="160">
        <v>1.0673508696000001E-2</v>
      </c>
      <c r="D18" s="161">
        <v>843150.09</v>
      </c>
      <c r="E18" s="162">
        <v>843150.09</v>
      </c>
      <c r="F18" s="163">
        <v>0</v>
      </c>
      <c r="G18"/>
      <c r="H18"/>
      <c r="I18"/>
      <c r="J18"/>
      <c r="K18" s="48"/>
    </row>
    <row r="19" spans="1:11" s="45" customFormat="1" ht="15" customHeight="1" x14ac:dyDescent="0.25">
      <c r="A19" s="158">
        <v>7522669000192</v>
      </c>
      <c r="B19" s="159" t="s">
        <v>91</v>
      </c>
      <c r="C19" s="160">
        <v>2.0681745001999999E-2</v>
      </c>
      <c r="D19" s="161">
        <v>1633747.22</v>
      </c>
      <c r="E19" s="162">
        <v>1633747.22</v>
      </c>
      <c r="F19" s="163">
        <v>0</v>
      </c>
      <c r="G19"/>
      <c r="H19"/>
      <c r="I19"/>
      <c r="J19"/>
      <c r="K19" s="48"/>
    </row>
    <row r="20" spans="1:11" s="45" customFormat="1" ht="15" customHeight="1" x14ac:dyDescent="0.25">
      <c r="A20" s="158">
        <v>8467115000100</v>
      </c>
      <c r="B20" s="159" t="s">
        <v>112</v>
      </c>
      <c r="C20" s="160">
        <v>1.4879769847999999E-2</v>
      </c>
      <c r="D20" s="161">
        <v>1175422.22</v>
      </c>
      <c r="E20" s="162">
        <v>1175422.22</v>
      </c>
      <c r="F20" s="163">
        <v>0</v>
      </c>
      <c r="G20"/>
      <c r="H20"/>
      <c r="I20"/>
      <c r="J20"/>
      <c r="K20" s="48"/>
    </row>
    <row r="21" spans="1:11" s="45" customFormat="1" ht="15" customHeight="1" x14ac:dyDescent="0.25">
      <c r="A21" s="158">
        <v>8336783000190</v>
      </c>
      <c r="B21" s="159" t="s">
        <v>82</v>
      </c>
      <c r="C21" s="160">
        <v>4.3711967762000002E-2</v>
      </c>
      <c r="D21" s="161">
        <v>3453011.62</v>
      </c>
      <c r="E21" s="162">
        <v>3453011.62</v>
      </c>
      <c r="F21" s="163">
        <v>0</v>
      </c>
      <c r="G21"/>
      <c r="H21"/>
      <c r="I21"/>
      <c r="J21"/>
      <c r="K21" s="48"/>
    </row>
    <row r="22" spans="1:11" s="45" customFormat="1" ht="15" customHeight="1" x14ac:dyDescent="0.25">
      <c r="A22" s="158">
        <v>1543032000104</v>
      </c>
      <c r="B22" s="159" t="s">
        <v>121</v>
      </c>
      <c r="C22" s="160">
        <v>3.5162866969999998E-2</v>
      </c>
      <c r="D22" s="161">
        <v>2777678.39</v>
      </c>
      <c r="E22" s="162">
        <v>2777678.39</v>
      </c>
      <c r="F22" s="163">
        <v>0</v>
      </c>
      <c r="G22"/>
      <c r="H22"/>
      <c r="I22"/>
      <c r="J22"/>
      <c r="K22" s="48"/>
    </row>
    <row r="23" spans="1:11" s="45" customFormat="1" ht="15" customHeight="1" x14ac:dyDescent="0.25">
      <c r="A23" s="158">
        <v>4895728000180</v>
      </c>
      <c r="B23" s="159" t="s">
        <v>60</v>
      </c>
      <c r="C23" s="160">
        <v>3.2060681337999997E-2</v>
      </c>
      <c r="D23" s="161">
        <v>2532622.3199999998</v>
      </c>
      <c r="E23" s="162">
        <v>2532622.3199999998</v>
      </c>
      <c r="F23" s="163">
        <v>0</v>
      </c>
      <c r="G23"/>
      <c r="H23"/>
      <c r="I23"/>
      <c r="J23"/>
      <c r="K23" s="48"/>
    </row>
    <row r="24" spans="1:11" s="45" customFormat="1" ht="15" customHeight="1" x14ac:dyDescent="0.25">
      <c r="A24" s="158">
        <v>10835932000108</v>
      </c>
      <c r="B24" s="159" t="s">
        <v>101</v>
      </c>
      <c r="C24" s="160">
        <v>4.3997446714000001E-2</v>
      </c>
      <c r="D24" s="161">
        <v>3475562.93</v>
      </c>
      <c r="E24" s="162">
        <v>3475562.93</v>
      </c>
      <c r="F24" s="163">
        <v>0</v>
      </c>
      <c r="G24"/>
      <c r="H24"/>
      <c r="I24"/>
      <c r="J24"/>
      <c r="K24" s="48"/>
    </row>
    <row r="25" spans="1:11" s="45" customFormat="1" ht="15" customHeight="1" x14ac:dyDescent="0.25">
      <c r="A25" s="158">
        <v>25086034000171</v>
      </c>
      <c r="B25" s="159" t="s">
        <v>108</v>
      </c>
      <c r="C25" s="160">
        <v>6.6493099989999999E-3</v>
      </c>
      <c r="D25" s="161">
        <v>525259.92000000004</v>
      </c>
      <c r="E25" s="162">
        <v>525259.92000000004</v>
      </c>
      <c r="F25" s="163">
        <v>0</v>
      </c>
      <c r="G25"/>
      <c r="H25"/>
      <c r="I25"/>
      <c r="J25"/>
      <c r="K25" s="48"/>
    </row>
    <row r="26" spans="1:11" s="45" customFormat="1" ht="15" customHeight="1" x14ac:dyDescent="0.25">
      <c r="A26" s="158">
        <v>6272793000184</v>
      </c>
      <c r="B26" s="159" t="s">
        <v>106</v>
      </c>
      <c r="C26" s="160">
        <v>2.1730169792000001E-2</v>
      </c>
      <c r="D26" s="161">
        <v>1716567.17</v>
      </c>
      <c r="E26" s="162">
        <v>1716567.17</v>
      </c>
      <c r="F26" s="163">
        <v>0</v>
      </c>
      <c r="G26"/>
      <c r="H26"/>
      <c r="I26"/>
      <c r="J26"/>
      <c r="K26" s="48"/>
    </row>
    <row r="27" spans="1:11" s="45" customFormat="1" ht="15" customHeight="1" x14ac:dyDescent="0.25">
      <c r="A27" s="158">
        <v>3467321000199</v>
      </c>
      <c r="B27" s="159" t="s">
        <v>105</v>
      </c>
      <c r="C27" s="160">
        <v>2.3126785628999998E-2</v>
      </c>
      <c r="D27" s="161">
        <v>1826892.35</v>
      </c>
      <c r="E27" s="162">
        <v>1826892.35</v>
      </c>
      <c r="F27" s="163">
        <v>0</v>
      </c>
      <c r="G27"/>
      <c r="H27"/>
      <c r="I27"/>
      <c r="J27"/>
      <c r="K27" s="48"/>
    </row>
    <row r="28" spans="1:11" s="45" customFormat="1" ht="15" customHeight="1" x14ac:dyDescent="0.25">
      <c r="A28" s="158">
        <v>6981180000116</v>
      </c>
      <c r="B28" s="159" t="s">
        <v>66</v>
      </c>
      <c r="C28" s="160">
        <v>7.1231274117999996E-2</v>
      </c>
      <c r="D28" s="161">
        <v>5626889.6100000003</v>
      </c>
      <c r="E28" s="162">
        <v>5626889.6100000003</v>
      </c>
      <c r="F28" s="163">
        <v>0</v>
      </c>
      <c r="G28"/>
      <c r="H28"/>
      <c r="I28"/>
      <c r="J28"/>
      <c r="K28" s="48"/>
    </row>
    <row r="29" spans="1:11" s="45" customFormat="1" ht="15" customHeight="1" x14ac:dyDescent="0.25">
      <c r="A29" s="158">
        <v>6840748000189</v>
      </c>
      <c r="B29" s="159" t="s">
        <v>65</v>
      </c>
      <c r="C29" s="160">
        <v>1.1836717461E-2</v>
      </c>
      <c r="D29" s="161">
        <v>935037.36</v>
      </c>
      <c r="E29" s="162">
        <v>935037.36</v>
      </c>
      <c r="F29" s="163">
        <v>0</v>
      </c>
      <c r="G29"/>
      <c r="H29"/>
      <c r="I29"/>
      <c r="J29"/>
      <c r="K29" s="48"/>
    </row>
    <row r="30" spans="1:11" s="45" customFormat="1" ht="15" customHeight="1" x14ac:dyDescent="0.25">
      <c r="A30" s="158">
        <v>5914650000166</v>
      </c>
      <c r="B30" s="159" t="s">
        <v>129</v>
      </c>
      <c r="C30" s="160">
        <v>1.3031758508999999E-2</v>
      </c>
      <c r="D30" s="161">
        <v>1029439.21</v>
      </c>
      <c r="E30" s="162">
        <v>1029439.21</v>
      </c>
      <c r="F30" s="163">
        <v>0</v>
      </c>
      <c r="G30"/>
      <c r="H30"/>
      <c r="I30"/>
      <c r="J30"/>
      <c r="K30" s="48"/>
    </row>
    <row r="31" spans="1:11" s="45" customFormat="1" ht="15" customHeight="1" x14ac:dyDescent="0.25">
      <c r="A31" s="158">
        <v>15139629000194</v>
      </c>
      <c r="B31" s="159" t="s">
        <v>83</v>
      </c>
      <c r="C31" s="160">
        <v>4.4056526917000002E-2</v>
      </c>
      <c r="D31" s="161">
        <v>3480229.95</v>
      </c>
      <c r="E31" s="162">
        <v>3480229.95</v>
      </c>
      <c r="F31" s="163">
        <v>0</v>
      </c>
      <c r="G31"/>
      <c r="H31"/>
      <c r="I31"/>
      <c r="J31"/>
      <c r="K31" s="48"/>
    </row>
    <row r="32" spans="1:11" s="45" customFormat="1" ht="15" customHeight="1" x14ac:dyDescent="0.25">
      <c r="A32" s="158">
        <v>7047251000170</v>
      </c>
      <c r="B32" s="159" t="s">
        <v>102</v>
      </c>
      <c r="C32" s="160">
        <v>3.5795966168000001E-2</v>
      </c>
      <c r="D32" s="161">
        <v>2827689.84</v>
      </c>
      <c r="E32" s="162">
        <v>2827689.84</v>
      </c>
      <c r="F32" s="163">
        <v>0</v>
      </c>
      <c r="G32"/>
      <c r="H32"/>
      <c r="I32"/>
      <c r="J32"/>
      <c r="K32" s="48"/>
    </row>
    <row r="33" spans="1:11" s="45" customFormat="1" ht="15" customHeight="1" x14ac:dyDescent="0.25">
      <c r="A33" s="158">
        <v>4368898000106</v>
      </c>
      <c r="B33" s="159" t="s">
        <v>64</v>
      </c>
      <c r="C33" s="160">
        <v>5.3302866948000002E-2</v>
      </c>
      <c r="D33" s="161">
        <v>4210641.3499999996</v>
      </c>
      <c r="E33" s="162">
        <v>4210641.3499999996</v>
      </c>
      <c r="F33" s="163">
        <v>0</v>
      </c>
      <c r="G33"/>
      <c r="H33"/>
      <c r="I33"/>
      <c r="J33"/>
      <c r="K33" s="48"/>
    </row>
    <row r="34" spans="1:11" s="45" customFormat="1" ht="15" customHeight="1" x14ac:dyDescent="0.25">
      <c r="A34" s="158">
        <v>8324196000181</v>
      </c>
      <c r="B34" s="159" t="s">
        <v>85</v>
      </c>
      <c r="C34" s="160">
        <v>1.4117156056E-2</v>
      </c>
      <c r="D34" s="161">
        <v>1115179.81</v>
      </c>
      <c r="E34" s="162">
        <v>1115179.81</v>
      </c>
      <c r="F34" s="163">
        <v>0</v>
      </c>
      <c r="G34"/>
      <c r="H34"/>
      <c r="I34"/>
      <c r="J34"/>
      <c r="K34" s="48"/>
    </row>
    <row r="35" spans="1:11" s="45" customFormat="1" ht="15" customHeight="1" x14ac:dyDescent="0.25">
      <c r="A35" s="158">
        <v>53859112000169</v>
      </c>
      <c r="B35" s="159" t="s">
        <v>109</v>
      </c>
      <c r="C35" s="160">
        <v>6.1229767629999996E-3</v>
      </c>
      <c r="D35" s="161">
        <v>483682.41</v>
      </c>
      <c r="E35" s="162">
        <v>483682.41</v>
      </c>
      <c r="F35" s="163">
        <v>0</v>
      </c>
      <c r="G35"/>
      <c r="H35"/>
      <c r="I35"/>
      <c r="J35"/>
      <c r="K35" s="48"/>
    </row>
    <row r="36" spans="1:11" s="45" customFormat="1" ht="15" customHeight="1" x14ac:dyDescent="0.25">
      <c r="A36" s="158">
        <v>33050196000188</v>
      </c>
      <c r="B36" s="159" t="s">
        <v>68</v>
      </c>
      <c r="C36" s="160">
        <v>6.1654035603999999E-2</v>
      </c>
      <c r="D36" s="161">
        <v>4870339</v>
      </c>
      <c r="E36" s="162">
        <v>4870339</v>
      </c>
      <c r="F36" s="163">
        <v>0</v>
      </c>
      <c r="G36"/>
      <c r="H36"/>
      <c r="I36"/>
      <c r="J36"/>
      <c r="K36" s="48"/>
    </row>
    <row r="37" spans="1:11" s="45" customFormat="1" ht="15" customHeight="1" x14ac:dyDescent="0.25">
      <c r="A37" s="158">
        <v>4172213000151</v>
      </c>
      <c r="B37" s="159" t="s">
        <v>122</v>
      </c>
      <c r="C37" s="160">
        <v>3.3393838574000002E-2</v>
      </c>
      <c r="D37" s="161">
        <v>2637934.61</v>
      </c>
      <c r="E37" s="162">
        <v>2637934.61</v>
      </c>
      <c r="F37" s="163">
        <v>0</v>
      </c>
      <c r="G37"/>
      <c r="H37"/>
      <c r="I37"/>
      <c r="J37"/>
      <c r="K37" s="48"/>
    </row>
    <row r="38" spans="1:11" s="45" customFormat="1" ht="15" customHeight="1" x14ac:dyDescent="0.25">
      <c r="A38" s="158">
        <v>23664303000104</v>
      </c>
      <c r="B38" s="159" t="s">
        <v>124</v>
      </c>
      <c r="C38" s="160">
        <v>1.3165776320000001E-3</v>
      </c>
      <c r="D38" s="161">
        <v>104002.59</v>
      </c>
      <c r="E38" s="162">
        <v>104002.59</v>
      </c>
      <c r="F38" s="163">
        <v>0</v>
      </c>
      <c r="G38"/>
      <c r="H38"/>
      <c r="I38"/>
      <c r="J38"/>
      <c r="K38" s="48"/>
    </row>
    <row r="39" spans="1:11" s="45" customFormat="1" ht="15" customHeight="1" x14ac:dyDescent="0.25">
      <c r="A39" s="158">
        <v>2328280000197</v>
      </c>
      <c r="B39" s="159" t="s">
        <v>110</v>
      </c>
      <c r="C39" s="160">
        <v>3.0389739711000001E-2</v>
      </c>
      <c r="D39" s="161">
        <v>2400626.87</v>
      </c>
      <c r="E39" s="162">
        <v>2400626.87</v>
      </c>
      <c r="F39" s="163">
        <v>0</v>
      </c>
      <c r="G39"/>
      <c r="H39"/>
      <c r="I39"/>
      <c r="J39"/>
      <c r="K39" s="48"/>
    </row>
    <row r="40" spans="1:11" s="45" customFormat="1" ht="15" customHeight="1" x14ac:dyDescent="0.25">
      <c r="A40" s="158">
        <v>4065033000170</v>
      </c>
      <c r="B40" s="159" t="s">
        <v>127</v>
      </c>
      <c r="C40" s="160">
        <v>4.2311303040000001E-3</v>
      </c>
      <c r="D40" s="161">
        <v>334236.65999999997</v>
      </c>
      <c r="E40" s="162">
        <v>334236.65999999997</v>
      </c>
      <c r="F40" s="163">
        <v>0</v>
      </c>
      <c r="G40"/>
      <c r="H40"/>
      <c r="I40"/>
      <c r="J40"/>
      <c r="K40" s="48"/>
    </row>
    <row r="41" spans="1:11" s="45" customFormat="1" ht="15" customHeight="1" x14ac:dyDescent="0.25">
      <c r="A41" s="158">
        <v>61695227000193</v>
      </c>
      <c r="B41" s="159" t="s">
        <v>61</v>
      </c>
      <c r="C41" s="160">
        <v>9.0212272689000006E-2</v>
      </c>
      <c r="D41" s="161">
        <v>7126286.96</v>
      </c>
      <c r="E41" s="162">
        <v>7126286.96</v>
      </c>
      <c r="F41" s="163">
        <v>0</v>
      </c>
      <c r="G41"/>
      <c r="H41"/>
      <c r="I41"/>
      <c r="J41"/>
      <c r="K41" s="48"/>
    </row>
    <row r="42" spans="1:11" s="45" customFormat="1" ht="15" customHeight="1" x14ac:dyDescent="0.25">
      <c r="A42" s="158">
        <v>8826596000195</v>
      </c>
      <c r="B42" s="159" t="s">
        <v>111</v>
      </c>
      <c r="C42" s="160">
        <v>1.7143226660000001E-3</v>
      </c>
      <c r="D42" s="161">
        <v>135422.32</v>
      </c>
      <c r="E42" s="162">
        <v>135422.32</v>
      </c>
      <c r="F42" s="163">
        <v>0</v>
      </c>
      <c r="G42"/>
      <c r="H42"/>
      <c r="I42"/>
      <c r="J42"/>
      <c r="K42" s="48"/>
    </row>
    <row r="43" spans="1:11" s="45" customFormat="1" ht="15" customHeight="1" x14ac:dyDescent="0.25">
      <c r="A43" s="158">
        <v>19527639000158</v>
      </c>
      <c r="B43" s="159" t="s">
        <v>87</v>
      </c>
      <c r="C43" s="160">
        <v>6.0629894099999996E-3</v>
      </c>
      <c r="D43" s="161">
        <v>478943.73</v>
      </c>
      <c r="E43" s="162">
        <v>478943.73</v>
      </c>
      <c r="F43" s="163">
        <v>0</v>
      </c>
      <c r="G43"/>
      <c r="H43"/>
      <c r="I43"/>
      <c r="J43"/>
      <c r="K43" s="48"/>
    </row>
    <row r="44" spans="1:11" s="45" customFormat="1" ht="15" customHeight="1" x14ac:dyDescent="0.25">
      <c r="A44" s="158">
        <v>9095183000140</v>
      </c>
      <c r="B44" s="159" t="s">
        <v>123</v>
      </c>
      <c r="C44" s="160">
        <v>1.3226496253E-2</v>
      </c>
      <c r="D44" s="161">
        <v>1044822.45</v>
      </c>
      <c r="E44" s="162">
        <v>1044822.45</v>
      </c>
      <c r="F44" s="163">
        <v>0</v>
      </c>
      <c r="G44"/>
      <c r="H44"/>
      <c r="I44"/>
      <c r="J44"/>
      <c r="K44" s="48"/>
    </row>
    <row r="45" spans="1:11" s="45" customFormat="1" ht="15" customHeight="1" x14ac:dyDescent="0.25">
      <c r="A45" s="158">
        <v>13017462000163</v>
      </c>
      <c r="B45" s="159" t="s">
        <v>86</v>
      </c>
      <c r="C45" s="160">
        <v>7.5294722559999996E-3</v>
      </c>
      <c r="D45" s="161">
        <v>594788.03</v>
      </c>
      <c r="E45" s="162">
        <v>594788.03</v>
      </c>
      <c r="F45" s="163">
        <v>0</v>
      </c>
      <c r="G45"/>
      <c r="H45"/>
      <c r="I45"/>
      <c r="J45"/>
      <c r="K45" s="48"/>
    </row>
    <row r="46" spans="1:11" s="45" customFormat="1" ht="15" customHeight="1" x14ac:dyDescent="0.25">
      <c r="A46" s="158">
        <v>15413826000150</v>
      </c>
      <c r="B46" s="159" t="s">
        <v>107</v>
      </c>
      <c r="C46" s="160">
        <v>1.2669879320999999E-2</v>
      </c>
      <c r="D46" s="161">
        <v>1000852.69</v>
      </c>
      <c r="E46" s="162">
        <v>1000852.69</v>
      </c>
      <c r="F46" s="163">
        <v>0</v>
      </c>
      <c r="G46"/>
      <c r="H46"/>
      <c r="I46"/>
      <c r="J46"/>
      <c r="K46" s="48"/>
    </row>
    <row r="47" spans="1:11" s="45" customFormat="1" ht="15" customHeight="1" x14ac:dyDescent="0.25">
      <c r="A47" s="158">
        <v>28152650000171</v>
      </c>
      <c r="B47" s="159" t="s">
        <v>104</v>
      </c>
      <c r="C47" s="160">
        <v>1.722711234E-2</v>
      </c>
      <c r="D47" s="161">
        <v>1360849.72</v>
      </c>
      <c r="E47" s="162">
        <v>1360849.72</v>
      </c>
      <c r="F47" s="163">
        <v>0</v>
      </c>
      <c r="G47"/>
      <c r="H47"/>
      <c r="I47"/>
      <c r="J47"/>
      <c r="K47" s="48"/>
    </row>
    <row r="48" spans="1:11" s="45" customFormat="1" ht="15" customHeight="1" x14ac:dyDescent="0.25">
      <c r="A48" s="158">
        <v>83855973000130</v>
      </c>
      <c r="B48" s="159" t="s">
        <v>168</v>
      </c>
      <c r="C48" s="160">
        <v>7.8695809799999997E-4</v>
      </c>
      <c r="D48" s="161">
        <v>62165.48</v>
      </c>
      <c r="E48" s="162">
        <v>62165.48</v>
      </c>
      <c r="F48" s="163">
        <v>0</v>
      </c>
      <c r="G48"/>
      <c r="H48"/>
      <c r="I48"/>
      <c r="J48"/>
      <c r="K48" s="48"/>
    </row>
    <row r="49" spans="1:11" s="45" customFormat="1" ht="15" customHeight="1" x14ac:dyDescent="0.25">
      <c r="A49" s="158">
        <v>60444437000146</v>
      </c>
      <c r="B49" s="159" t="s">
        <v>99</v>
      </c>
      <c r="C49" s="160">
        <v>8.2993843772999995E-2</v>
      </c>
      <c r="D49" s="161">
        <v>6556069.6900000004</v>
      </c>
      <c r="E49" s="162">
        <v>6556069.6900000004</v>
      </c>
      <c r="F49" s="163">
        <v>0</v>
      </c>
      <c r="G49"/>
      <c r="H49"/>
      <c r="I49"/>
      <c r="J49"/>
      <c r="K49" s="48"/>
    </row>
    <row r="50" spans="1:11" s="45" customFormat="1" ht="15" customHeight="1" x14ac:dyDescent="0.25">
      <c r="A50" s="158">
        <v>75805895000130</v>
      </c>
      <c r="B50" s="159" t="s">
        <v>115</v>
      </c>
      <c r="C50" s="160">
        <v>6.0197329400000002E-4</v>
      </c>
      <c r="D50" s="161">
        <v>47552.67</v>
      </c>
      <c r="E50" s="162">
        <v>47552.67</v>
      </c>
      <c r="F50" s="163">
        <v>0</v>
      </c>
      <c r="G50"/>
      <c r="H50"/>
      <c r="I50"/>
      <c r="J50"/>
      <c r="K50" s="48"/>
    </row>
    <row r="51" spans="1:11" s="45" customFormat="1" ht="15" customHeight="1" x14ac:dyDescent="0.25">
      <c r="A51" s="158">
        <v>1377555000110</v>
      </c>
      <c r="B51" s="159" t="s">
        <v>120</v>
      </c>
      <c r="C51" s="160">
        <v>3.6243340300000002E-4</v>
      </c>
      <c r="D51" s="161">
        <v>28630.3</v>
      </c>
      <c r="E51" s="162">
        <v>28630.3</v>
      </c>
      <c r="F51" s="163">
        <v>0</v>
      </c>
      <c r="G51"/>
      <c r="H51"/>
      <c r="I51"/>
      <c r="J51"/>
      <c r="K51" s="48"/>
    </row>
    <row r="52" spans="1:11" s="45" customFormat="1" ht="15" customHeight="1" x14ac:dyDescent="0.25">
      <c r="A52" s="158">
        <v>83647990000181</v>
      </c>
      <c r="B52" s="159" t="s">
        <v>219</v>
      </c>
      <c r="C52" s="160">
        <v>5.34288204E-4</v>
      </c>
      <c r="D52" s="161">
        <v>42205.91</v>
      </c>
      <c r="E52" s="162">
        <v>42205.91</v>
      </c>
      <c r="F52" s="163">
        <v>0</v>
      </c>
      <c r="G52"/>
      <c r="H52"/>
      <c r="I52"/>
      <c r="J52"/>
      <c r="K52" s="48"/>
    </row>
    <row r="53" spans="1:11" s="45" customFormat="1" ht="15" customHeight="1" x14ac:dyDescent="0.25">
      <c r="A53" s="158">
        <v>95289500000100</v>
      </c>
      <c r="B53" s="159" t="s">
        <v>118</v>
      </c>
      <c r="C53" s="160">
        <v>3.7126488699999998E-4</v>
      </c>
      <c r="D53" s="161">
        <v>29327.94</v>
      </c>
      <c r="E53" s="162">
        <v>29327.94</v>
      </c>
      <c r="F53" s="163">
        <v>0</v>
      </c>
      <c r="G53"/>
      <c r="H53"/>
      <c r="I53"/>
      <c r="J53"/>
      <c r="K53" s="48"/>
    </row>
    <row r="54" spans="1:11" s="45" customFormat="1" ht="15" customHeight="1" x14ac:dyDescent="0.25">
      <c r="A54" s="158">
        <v>88446034000155</v>
      </c>
      <c r="B54" s="159" t="s">
        <v>119</v>
      </c>
      <c r="C54" s="160">
        <v>4.0925074999999998E-4</v>
      </c>
      <c r="D54" s="161">
        <v>32328.62</v>
      </c>
      <c r="E54" s="162">
        <v>32328.62</v>
      </c>
      <c r="F54" s="163">
        <v>0</v>
      </c>
      <c r="G54"/>
      <c r="H54"/>
      <c r="I54"/>
      <c r="J54"/>
      <c r="K54" s="48"/>
    </row>
    <row r="55" spans="1:11" s="45" customFormat="1" ht="15" customHeight="1" x14ac:dyDescent="0.25">
      <c r="A55" s="158">
        <v>27485069000109</v>
      </c>
      <c r="B55" s="159" t="s">
        <v>88</v>
      </c>
      <c r="C55" s="160">
        <v>1.2826577400000001E-3</v>
      </c>
      <c r="D55" s="161">
        <v>101323.1</v>
      </c>
      <c r="E55" s="162">
        <v>101323.1</v>
      </c>
      <c r="F55" s="163">
        <v>0</v>
      </c>
      <c r="G55"/>
      <c r="H55"/>
      <c r="I55"/>
      <c r="J55"/>
      <c r="K55" s="48"/>
    </row>
    <row r="56" spans="1:11" s="45" customFormat="1" ht="15" customHeight="1" x14ac:dyDescent="0.25">
      <c r="A56" s="158">
        <v>79850574000109</v>
      </c>
      <c r="B56" s="159" t="s">
        <v>78</v>
      </c>
      <c r="C56" s="160">
        <v>8.8308511E-5</v>
      </c>
      <c r="D56" s="161">
        <v>6975.9</v>
      </c>
      <c r="E56" s="162">
        <v>6975.9</v>
      </c>
      <c r="F56" s="163">
        <v>0</v>
      </c>
      <c r="G56"/>
      <c r="H56"/>
      <c r="I56"/>
      <c r="J56"/>
      <c r="K56" s="48"/>
    </row>
    <row r="57" spans="1:11" s="45" customFormat="1" ht="15" customHeight="1" x14ac:dyDescent="0.25">
      <c r="A57" s="158">
        <v>97578090000134</v>
      </c>
      <c r="B57" s="159" t="s">
        <v>90</v>
      </c>
      <c r="C57" s="160">
        <v>1.6655064500000001E-4</v>
      </c>
      <c r="D57" s="161">
        <v>13156.61</v>
      </c>
      <c r="E57" s="162">
        <v>13156.61</v>
      </c>
      <c r="F57" s="163">
        <v>0</v>
      </c>
      <c r="G57"/>
      <c r="H57"/>
      <c r="I57"/>
      <c r="J57"/>
      <c r="K57" s="48"/>
    </row>
    <row r="58" spans="1:11" s="45" customFormat="1" ht="15" customHeight="1" x14ac:dyDescent="0.25">
      <c r="A58" s="158">
        <v>13255658000196</v>
      </c>
      <c r="B58" s="159" t="s">
        <v>220</v>
      </c>
      <c r="C58" s="160">
        <v>9.5608638599999996E-4</v>
      </c>
      <c r="D58" s="161">
        <v>75525.710000000006</v>
      </c>
      <c r="E58" s="162">
        <v>75525.710000000006</v>
      </c>
      <c r="F58" s="163">
        <v>0</v>
      </c>
      <c r="G58"/>
      <c r="H58"/>
      <c r="I58"/>
      <c r="J58"/>
      <c r="K58" s="48"/>
    </row>
    <row r="59" spans="1:11" ht="15" customHeight="1" x14ac:dyDescent="0.25">
      <c r="A59" s="158">
        <v>89889604000144</v>
      </c>
      <c r="B59" s="159" t="s">
        <v>89</v>
      </c>
      <c r="C59" s="160">
        <v>2.0644840999999999E-4</v>
      </c>
      <c r="D59" s="161">
        <v>16308.32</v>
      </c>
      <c r="E59" s="162">
        <v>16308.32</v>
      </c>
      <c r="F59" s="163">
        <v>0</v>
      </c>
      <c r="G59"/>
      <c r="H59"/>
      <c r="I59"/>
      <c r="J59"/>
    </row>
    <row r="60" spans="1:11" ht="15" x14ac:dyDescent="0.25">
      <c r="A60" s="158">
        <v>50235449000107</v>
      </c>
      <c r="B60" s="159" t="s">
        <v>221</v>
      </c>
      <c r="C60" s="160">
        <v>1.3145168600000001E-4</v>
      </c>
      <c r="D60" s="161">
        <v>10383.98</v>
      </c>
      <c r="E60" s="162">
        <v>10383.98</v>
      </c>
      <c r="F60" s="163">
        <v>0</v>
      </c>
      <c r="G60"/>
      <c r="H60"/>
      <c r="I60"/>
      <c r="J60"/>
    </row>
    <row r="61" spans="1:11" ht="15" x14ac:dyDescent="0.25">
      <c r="A61" s="158">
        <v>49606312000132</v>
      </c>
      <c r="B61" s="159" t="s">
        <v>222</v>
      </c>
      <c r="C61" s="160">
        <v>5.5281667400000005E-4</v>
      </c>
      <c r="D61" s="161">
        <v>43669.56</v>
      </c>
      <c r="E61" s="162">
        <v>43669.56</v>
      </c>
      <c r="F61" s="163">
        <v>0</v>
      </c>
      <c r="G61"/>
      <c r="H61"/>
      <c r="I61"/>
      <c r="J61"/>
    </row>
    <row r="62" spans="1:11" ht="15" customHeight="1" x14ac:dyDescent="0.25">
      <c r="A62" s="158">
        <v>49313653000110</v>
      </c>
      <c r="B62" s="159" t="s">
        <v>223</v>
      </c>
      <c r="C62" s="160">
        <v>2.4197575199999999E-4</v>
      </c>
      <c r="D62" s="161">
        <v>19114.79</v>
      </c>
      <c r="E62" s="162">
        <v>19114.79</v>
      </c>
      <c r="F62" s="163">
        <v>0</v>
      </c>
      <c r="G62"/>
      <c r="H62"/>
      <c r="I62"/>
      <c r="J62"/>
    </row>
    <row r="63" spans="1:11" ht="15" x14ac:dyDescent="0.25">
      <c r="A63" s="158">
        <v>85665990000130</v>
      </c>
      <c r="B63" s="159" t="s">
        <v>224</v>
      </c>
      <c r="C63" s="160">
        <v>1.18305479E-4</v>
      </c>
      <c r="D63" s="161">
        <v>9345.5</v>
      </c>
      <c r="E63" s="162">
        <v>9345.5</v>
      </c>
      <c r="F63" s="163">
        <v>0</v>
      </c>
      <c r="G63"/>
      <c r="H63"/>
      <c r="I63"/>
      <c r="J63"/>
    </row>
    <row r="64" spans="1:11" ht="15" customHeight="1" x14ac:dyDescent="0.25">
      <c r="A64" s="158">
        <v>78274610000170</v>
      </c>
      <c r="B64" s="159" t="s">
        <v>236</v>
      </c>
      <c r="C64" s="160">
        <v>1.8093326400000001E-4</v>
      </c>
      <c r="D64" s="161">
        <v>14292.76</v>
      </c>
      <c r="E64" s="162">
        <v>14292.76</v>
      </c>
      <c r="F64" s="163">
        <v>0</v>
      </c>
      <c r="G64"/>
      <c r="H64"/>
      <c r="I64"/>
      <c r="J64"/>
    </row>
    <row r="65" spans="1:10" ht="15" x14ac:dyDescent="0.25">
      <c r="A65" s="158">
        <v>86433042000131</v>
      </c>
      <c r="B65" s="159" t="s">
        <v>225</v>
      </c>
      <c r="C65" s="160">
        <v>4.3780293699999999E-4</v>
      </c>
      <c r="D65" s="161">
        <v>34584.089999999997</v>
      </c>
      <c r="E65" s="162">
        <v>34584.089999999997</v>
      </c>
      <c r="F65" s="163">
        <v>0</v>
      </c>
      <c r="G65"/>
      <c r="H65"/>
      <c r="I65"/>
      <c r="J65"/>
    </row>
    <row r="66" spans="1:10" ht="15" x14ac:dyDescent="0.25">
      <c r="A66" s="158">
        <v>86439510000185</v>
      </c>
      <c r="B66" s="159" t="s">
        <v>238</v>
      </c>
      <c r="C66" s="160">
        <v>1.5573649499999999E-4</v>
      </c>
      <c r="D66" s="161">
        <v>12302.35</v>
      </c>
      <c r="E66" s="162">
        <v>12302.35</v>
      </c>
      <c r="F66" s="163">
        <v>0</v>
      </c>
      <c r="G66"/>
      <c r="H66"/>
      <c r="I66"/>
      <c r="J66"/>
    </row>
    <row r="67" spans="1:10" ht="15" x14ac:dyDescent="0.25">
      <c r="A67" s="158">
        <v>86448057000173</v>
      </c>
      <c r="B67" s="159" t="s">
        <v>226</v>
      </c>
      <c r="C67" s="160">
        <v>1.6555969199999999E-4</v>
      </c>
      <c r="D67" s="161">
        <v>13078.33</v>
      </c>
      <c r="E67" s="162">
        <v>13078.33</v>
      </c>
      <c r="F67" s="163">
        <v>0</v>
      </c>
      <c r="G67"/>
      <c r="H67"/>
      <c r="I67"/>
      <c r="J67"/>
    </row>
    <row r="68" spans="1:10" ht="15" x14ac:dyDescent="0.25">
      <c r="A68" s="158">
        <v>87656989000174</v>
      </c>
      <c r="B68" s="159" t="s">
        <v>177</v>
      </c>
      <c r="C68" s="160">
        <v>4.22345941E-4</v>
      </c>
      <c r="D68" s="161">
        <v>33363.07</v>
      </c>
      <c r="E68" s="162">
        <v>33363.07</v>
      </c>
      <c r="F68" s="163">
        <v>0</v>
      </c>
      <c r="G68"/>
      <c r="H68"/>
      <c r="I68"/>
      <c r="J68"/>
    </row>
    <row r="69" spans="1:10" ht="15" x14ac:dyDescent="0.25">
      <c r="A69" s="158">
        <v>97081434000103</v>
      </c>
      <c r="B69" s="159" t="s">
        <v>227</v>
      </c>
      <c r="C69" s="160">
        <v>6.2554273799999996E-4</v>
      </c>
      <c r="D69" s="161">
        <v>49414.53</v>
      </c>
      <c r="E69" s="162">
        <v>49414.53</v>
      </c>
      <c r="F69" s="163">
        <v>0</v>
      </c>
      <c r="G69"/>
      <c r="H69"/>
      <c r="I69"/>
      <c r="J69"/>
    </row>
    <row r="70" spans="1:10" ht="15" x14ac:dyDescent="0.25">
      <c r="A70" s="158">
        <v>9257558000121</v>
      </c>
      <c r="B70" s="159" t="s">
        <v>228</v>
      </c>
      <c r="C70" s="160">
        <v>1.0901219179999999E-3</v>
      </c>
      <c r="D70" s="161">
        <v>86113.8</v>
      </c>
      <c r="E70" s="162">
        <v>86113.8</v>
      </c>
      <c r="F70" s="163">
        <v>0</v>
      </c>
      <c r="G70"/>
      <c r="H70"/>
      <c r="I70"/>
      <c r="J70"/>
    </row>
    <row r="71" spans="1:10" ht="15" x14ac:dyDescent="0.25">
      <c r="A71" s="158">
        <v>95824322000161</v>
      </c>
      <c r="B71" s="159" t="s">
        <v>229</v>
      </c>
      <c r="C71" s="160">
        <v>2.2575161600000001E-4</v>
      </c>
      <c r="D71" s="161">
        <v>17833.169999999998</v>
      </c>
      <c r="E71" s="162">
        <v>17833.169999999998</v>
      </c>
      <c r="F71" s="163">
        <v>0</v>
      </c>
      <c r="G71"/>
      <c r="H71"/>
      <c r="I71"/>
      <c r="J71"/>
    </row>
    <row r="72" spans="1:10" ht="15" x14ac:dyDescent="0.25">
      <c r="A72" s="158">
        <v>91950261000128</v>
      </c>
      <c r="B72" s="159" t="s">
        <v>178</v>
      </c>
      <c r="C72" s="160">
        <v>3.6398173499999997E-4</v>
      </c>
      <c r="D72" s="161">
        <v>28752.61</v>
      </c>
      <c r="E72" s="162">
        <v>28752.61</v>
      </c>
      <c r="F72" s="163">
        <v>0</v>
      </c>
      <c r="G72"/>
      <c r="H72"/>
      <c r="I72"/>
      <c r="J72"/>
    </row>
    <row r="73" spans="1:10" x14ac:dyDescent="0.2">
      <c r="A73" s="158">
        <v>89435598000155</v>
      </c>
      <c r="B73" s="159" t="s">
        <v>230</v>
      </c>
      <c r="C73" s="160">
        <v>2.3120970700000001E-4</v>
      </c>
      <c r="D73" s="161">
        <v>18264.330000000002</v>
      </c>
      <c r="E73" s="162">
        <v>18264.330000000002</v>
      </c>
      <c r="F73" s="163">
        <v>0</v>
      </c>
    </row>
    <row r="74" spans="1:10" x14ac:dyDescent="0.2">
      <c r="A74" s="158">
        <v>98042963000152</v>
      </c>
      <c r="B74" s="159" t="s">
        <v>231</v>
      </c>
      <c r="C74" s="160">
        <v>1.2591080400000001E-4</v>
      </c>
      <c r="D74" s="161">
        <v>9946.2800000000007</v>
      </c>
      <c r="E74" s="162">
        <v>9946.2800000000007</v>
      </c>
      <c r="F74" s="163">
        <v>0</v>
      </c>
    </row>
    <row r="75" spans="1:10" x14ac:dyDescent="0.2">
      <c r="A75" s="158">
        <v>55188502000180</v>
      </c>
      <c r="B75" s="159" t="s">
        <v>232</v>
      </c>
      <c r="C75" s="160">
        <v>9.2469806000000003E-5</v>
      </c>
      <c r="D75" s="161">
        <v>7304.62</v>
      </c>
      <c r="E75" s="162">
        <v>7304.62</v>
      </c>
      <c r="F75" s="163">
        <v>0</v>
      </c>
    </row>
    <row r="76" spans="1:10" x14ac:dyDescent="0.2">
      <c r="A76" s="158">
        <v>86444163000189</v>
      </c>
      <c r="B76" s="159" t="s">
        <v>233</v>
      </c>
      <c r="C76" s="160">
        <v>5.3461506199999997E-4</v>
      </c>
      <c r="D76" s="161">
        <v>42231.73</v>
      </c>
      <c r="E76" s="162">
        <v>42231.73</v>
      </c>
      <c r="F76" s="163">
        <v>0</v>
      </c>
    </row>
    <row r="77" spans="1:10" x14ac:dyDescent="0.2">
      <c r="A77" s="158">
        <v>11615872000180</v>
      </c>
      <c r="B77" s="159" t="s">
        <v>234</v>
      </c>
      <c r="C77" s="160">
        <v>2.6735860999999999E-5</v>
      </c>
      <c r="D77" s="161">
        <v>2111.9899999999998</v>
      </c>
      <c r="E77" s="162">
        <v>2111.9899999999998</v>
      </c>
      <c r="F77" s="163">
        <v>0</v>
      </c>
    </row>
    <row r="78" spans="1:10" x14ac:dyDescent="0.2">
      <c r="A78" s="158">
        <v>52777034000190</v>
      </c>
      <c r="B78" s="159" t="s">
        <v>235</v>
      </c>
      <c r="C78" s="160">
        <v>3.7635295299999998E-4</v>
      </c>
      <c r="D78" s="161">
        <v>29729.87</v>
      </c>
      <c r="E78" s="162">
        <v>29729.87</v>
      </c>
      <c r="F78" s="163">
        <v>0</v>
      </c>
    </row>
    <row r="79" spans="1:10" x14ac:dyDescent="0.2">
      <c r="A79" s="158">
        <v>90660754000160</v>
      </c>
      <c r="B79" s="159" t="s">
        <v>173</v>
      </c>
      <c r="C79" s="160">
        <v>1.4609306980000001E-3</v>
      </c>
      <c r="D79" s="161">
        <v>115405.71</v>
      </c>
      <c r="E79" s="162">
        <v>115405.71</v>
      </c>
      <c r="F79" s="163">
        <v>0</v>
      </c>
    </row>
    <row r="80" spans="1:10" x14ac:dyDescent="0.2">
      <c r="A80" s="158">
        <v>97839922000129</v>
      </c>
      <c r="B80" s="159" t="s">
        <v>170</v>
      </c>
      <c r="C80" s="160">
        <v>3.4152768299999998E-4</v>
      </c>
      <c r="D80" s="161">
        <v>26978.86</v>
      </c>
      <c r="E80" s="162">
        <v>26978.86</v>
      </c>
      <c r="F80" s="163">
        <v>0</v>
      </c>
    </row>
    <row r="81" spans="1:6" x14ac:dyDescent="0.2">
      <c r="A81" s="83"/>
      <c r="B81" s="83"/>
      <c r="C81" s="76">
        <f>SUM(C12:C80)</f>
        <v>1</v>
      </c>
      <c r="D81" s="76">
        <f>SUM(D12:D80)</f>
        <v>78994650.590000004</v>
      </c>
      <c r="E81" s="76">
        <f>SUM(E12:E80)</f>
        <v>78994650.590000004</v>
      </c>
      <c r="F81" s="76">
        <f>SUM(F12:F80)</f>
        <v>0</v>
      </c>
    </row>
  </sheetData>
  <mergeCells count="1">
    <mergeCell ref="A1:G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8856-1F3A-474D-9D9F-99A733CE10C1}">
  <dimension ref="A1:K81"/>
  <sheetViews>
    <sheetView showGridLines="0" zoomScale="80" zoomScaleNormal="80" workbookViewId="0">
      <selection activeCell="I7" sqref="I7"/>
    </sheetView>
  </sheetViews>
  <sheetFormatPr defaultColWidth="9.140625" defaultRowHeight="12.75" x14ac:dyDescent="0.2"/>
  <cols>
    <col min="1" max="1" width="18.85546875" style="48" bestFit="1" customWidth="1"/>
    <col min="2" max="2" width="19.85546875" style="48" bestFit="1" customWidth="1"/>
    <col min="3" max="3" width="17.5703125" style="48" bestFit="1" customWidth="1"/>
    <col min="4" max="4" width="14.140625" style="42" bestFit="1" customWidth="1"/>
    <col min="5" max="5" width="20.5703125" style="42" bestFit="1" customWidth="1"/>
    <col min="6" max="6" width="25.140625" style="42" bestFit="1" customWidth="1"/>
    <col min="7" max="7" width="17.7109375" style="48" bestFit="1" customWidth="1"/>
    <col min="8" max="8" width="15.28515625" style="48" customWidth="1"/>
    <col min="9" max="9" width="19.85546875" style="48" bestFit="1" customWidth="1"/>
    <col min="10" max="10" width="24.28515625" style="48" bestFit="1" customWidth="1"/>
    <col min="11" max="12" width="16.140625" style="48" bestFit="1" customWidth="1"/>
    <col min="13" max="14" width="9.140625" style="48" customWidth="1"/>
    <col min="15" max="16384" width="9.140625" style="48"/>
  </cols>
  <sheetData>
    <row r="1" spans="1:11" customFormat="1" ht="27.75" customHeight="1" x14ac:dyDescent="0.25">
      <c r="A1" s="220" t="s">
        <v>247</v>
      </c>
      <c r="B1" s="220"/>
      <c r="C1" s="220"/>
      <c r="D1" s="220"/>
      <c r="E1" s="220"/>
      <c r="F1" s="220"/>
      <c r="G1" s="220"/>
      <c r="H1" s="157"/>
      <c r="I1" s="157"/>
      <c r="J1" s="157"/>
      <c r="K1" s="157"/>
    </row>
    <row r="2" spans="1:11" customFormat="1" ht="9" customHeight="1" x14ac:dyDescent="0.25">
      <c r="B2" s="40"/>
      <c r="D2" s="41"/>
      <c r="E2" s="41"/>
      <c r="F2" s="42"/>
      <c r="G2" s="41"/>
      <c r="H2" s="40" t="s">
        <v>69</v>
      </c>
      <c r="I2" s="40"/>
      <c r="J2" s="43"/>
    </row>
    <row r="3" spans="1:11" s="44" customFormat="1" ht="15.95" customHeight="1" x14ac:dyDescent="0.25">
      <c r="C3" s="61"/>
      <c r="D3" s="62" t="s">
        <v>50</v>
      </c>
      <c r="E3" s="62" t="s">
        <v>51</v>
      </c>
      <c r="F3" s="62" t="s">
        <v>52</v>
      </c>
    </row>
    <row r="4" spans="1:11" s="44" customFormat="1" ht="15.95" customHeight="1" x14ac:dyDescent="0.25">
      <c r="B4" s="56"/>
      <c r="C4" s="63" t="s">
        <v>70</v>
      </c>
      <c r="D4" s="64">
        <v>90228681.639999986</v>
      </c>
      <c r="E4" s="65">
        <v>1</v>
      </c>
      <c r="F4" s="66">
        <v>69</v>
      </c>
    </row>
    <row r="5" spans="1:11" s="44" customFormat="1" ht="15.95" customHeight="1" x14ac:dyDescent="0.25">
      <c r="B5" s="50"/>
      <c r="C5" s="93" t="s">
        <v>71</v>
      </c>
      <c r="D5" s="94">
        <v>7677031.7599999998</v>
      </c>
      <c r="E5" s="96">
        <f>D5/D4</f>
        <v>8.5084161936780811E-2</v>
      </c>
      <c r="F5" s="95" t="s">
        <v>54</v>
      </c>
    </row>
    <row r="6" spans="1:11" s="44" customFormat="1" ht="15.95" customHeight="1" x14ac:dyDescent="0.25">
      <c r="B6" s="55"/>
      <c r="C6" s="93" t="s">
        <v>53</v>
      </c>
      <c r="D6" s="94">
        <v>82549595.629999995</v>
      </c>
      <c r="E6" s="96">
        <f>D6/D4</f>
        <v>0.91489307091243466</v>
      </c>
      <c r="F6" s="95">
        <v>58</v>
      </c>
    </row>
    <row r="7" spans="1:11" s="44" customFormat="1" ht="15.95" customHeight="1" x14ac:dyDescent="0.25">
      <c r="B7" s="55"/>
      <c r="C7" s="93" t="s">
        <v>72</v>
      </c>
      <c r="D7" s="94">
        <v>2054.25</v>
      </c>
      <c r="E7" s="96">
        <f>D7/D4</f>
        <v>2.2767150784671493E-5</v>
      </c>
      <c r="F7" s="95">
        <v>5</v>
      </c>
    </row>
    <row r="8" spans="1:11" s="44" customFormat="1" ht="15.95" customHeight="1" x14ac:dyDescent="0.25">
      <c r="B8" s="55"/>
      <c r="C8" s="67" t="s">
        <v>73</v>
      </c>
      <c r="D8" s="68">
        <f>SUM(D5:D7)</f>
        <v>90228681.640000001</v>
      </c>
      <c r="E8" s="116">
        <f>D8/D4</f>
        <v>1.0000000000000002</v>
      </c>
      <c r="F8" s="70" t="s">
        <v>54</v>
      </c>
    </row>
    <row r="9" spans="1:11" s="44" customFormat="1" ht="15.95" customHeight="1" x14ac:dyDescent="0.25">
      <c r="B9" s="55"/>
      <c r="C9" s="71" t="s">
        <v>55</v>
      </c>
      <c r="D9" s="72">
        <v>0</v>
      </c>
      <c r="E9" s="115">
        <f>D9/D4</f>
        <v>0</v>
      </c>
      <c r="F9" s="74">
        <v>0</v>
      </c>
    </row>
    <row r="10" spans="1:11" s="44" customFormat="1" ht="15.95" customHeight="1" x14ac:dyDescent="0.25">
      <c r="A10" s="47"/>
      <c r="C10" s="47"/>
      <c r="F10" s="46"/>
    </row>
    <row r="11" spans="1:11" s="46" customFormat="1" ht="39" customHeight="1" x14ac:dyDescent="0.25">
      <c r="A11" s="77" t="s">
        <v>56</v>
      </c>
      <c r="B11" s="77" t="s">
        <v>58</v>
      </c>
      <c r="C11" s="78" t="s">
        <v>59</v>
      </c>
      <c r="D11" s="78" t="s">
        <v>74</v>
      </c>
      <c r="E11" s="77" t="s">
        <v>75</v>
      </c>
      <c r="F11" s="77" t="s">
        <v>76</v>
      </c>
      <c r="G11"/>
      <c r="H11"/>
      <c r="I11"/>
      <c r="J11"/>
    </row>
    <row r="12" spans="1:11" s="45" customFormat="1" ht="15" customHeight="1" x14ac:dyDescent="0.25">
      <c r="A12" s="158">
        <v>2016440000162</v>
      </c>
      <c r="B12" s="159" t="s">
        <v>84</v>
      </c>
      <c r="C12" s="160">
        <v>4.1204494618941434E-2</v>
      </c>
      <c r="D12" s="161">
        <v>3237677.94</v>
      </c>
      <c r="E12" s="162">
        <v>3237677.94</v>
      </c>
      <c r="F12" s="163">
        <v>0</v>
      </c>
      <c r="G12"/>
      <c r="H12"/>
      <c r="I12"/>
      <c r="J12"/>
      <c r="K12" s="48"/>
    </row>
    <row r="13" spans="1:11" s="45" customFormat="1" ht="15" customHeight="1" x14ac:dyDescent="0.25">
      <c r="A13" s="158">
        <v>2341467000120</v>
      </c>
      <c r="B13" s="159" t="s">
        <v>126</v>
      </c>
      <c r="C13" s="160">
        <v>1.9937222854811459E-2</v>
      </c>
      <c r="D13" s="161">
        <v>1402817.62</v>
      </c>
      <c r="E13" s="162">
        <v>1402817.62</v>
      </c>
      <c r="F13" s="163">
        <v>0</v>
      </c>
      <c r="G13"/>
      <c r="H13"/>
      <c r="I13"/>
      <c r="J13"/>
      <c r="K13" s="48"/>
    </row>
    <row r="14" spans="1:11" s="45" customFormat="1" ht="15" customHeight="1" x14ac:dyDescent="0.25">
      <c r="A14" s="158">
        <v>33050071000158</v>
      </c>
      <c r="B14" s="159" t="s">
        <v>100</v>
      </c>
      <c r="C14" s="160">
        <v>3.0953590274958198E-2</v>
      </c>
      <c r="D14" s="161">
        <v>2555206.36</v>
      </c>
      <c r="E14" s="162">
        <v>2555206.36</v>
      </c>
      <c r="F14" s="163">
        <v>0</v>
      </c>
      <c r="G14"/>
      <c r="H14"/>
      <c r="I14"/>
      <c r="J14"/>
      <c r="K14" s="48"/>
    </row>
    <row r="15" spans="1:11" s="45" customFormat="1" ht="15" customHeight="1" x14ac:dyDescent="0.25">
      <c r="A15" s="158">
        <v>2302100000106</v>
      </c>
      <c r="B15" s="159" t="s">
        <v>103</v>
      </c>
      <c r="C15" s="160">
        <v>2.4067016613516054E-2</v>
      </c>
      <c r="D15" s="161">
        <v>1986722.49</v>
      </c>
      <c r="E15" s="162">
        <v>1986722.49</v>
      </c>
      <c r="F15" s="163">
        <v>0</v>
      </c>
      <c r="G15"/>
      <c r="H15"/>
      <c r="I15"/>
      <c r="J15"/>
      <c r="K15" s="48"/>
    </row>
    <row r="16" spans="1:11" s="45" customFormat="1" ht="15" customHeight="1" x14ac:dyDescent="0.25">
      <c r="A16" s="158">
        <v>7282377000120</v>
      </c>
      <c r="B16" s="159" t="s">
        <v>128</v>
      </c>
      <c r="C16" s="160">
        <v>9.6251057509237278E-3</v>
      </c>
      <c r="D16" s="161">
        <v>794548.59</v>
      </c>
      <c r="E16" s="162">
        <v>794548.59</v>
      </c>
      <c r="F16" s="163">
        <v>0</v>
      </c>
      <c r="G16"/>
      <c r="H16"/>
      <c r="I16"/>
      <c r="J16"/>
      <c r="K16" s="48"/>
    </row>
    <row r="17" spans="1:11" s="45" customFormat="1" ht="15" customHeight="1" x14ac:dyDescent="0.25">
      <c r="A17" s="158">
        <v>5965546000109</v>
      </c>
      <c r="B17" s="159" t="s">
        <v>63</v>
      </c>
      <c r="C17" s="160">
        <v>5.2330228230976616E-3</v>
      </c>
      <c r="D17" s="161">
        <v>431983.92</v>
      </c>
      <c r="E17" s="162">
        <v>431983.92</v>
      </c>
      <c r="F17" s="163">
        <v>0</v>
      </c>
      <c r="G17"/>
      <c r="H17"/>
      <c r="I17"/>
      <c r="J17"/>
      <c r="K17" s="48"/>
    </row>
    <row r="18" spans="1:11" s="45" customFormat="1" ht="15" customHeight="1" x14ac:dyDescent="0.25">
      <c r="A18" s="158">
        <v>12272084000100</v>
      </c>
      <c r="B18" s="159" t="s">
        <v>62</v>
      </c>
      <c r="C18" s="160">
        <v>1.1929443808795287E-2</v>
      </c>
      <c r="D18" s="161">
        <v>943540.63</v>
      </c>
      <c r="E18" s="162">
        <v>943540.63</v>
      </c>
      <c r="F18" s="163">
        <v>0</v>
      </c>
      <c r="G18"/>
      <c r="H18"/>
      <c r="I18"/>
      <c r="J18"/>
      <c r="K18" s="48"/>
    </row>
    <row r="19" spans="1:11" s="45" customFormat="1" ht="15" customHeight="1" x14ac:dyDescent="0.25">
      <c r="A19" s="158">
        <v>7522669000192</v>
      </c>
      <c r="B19" s="159" t="s">
        <v>91</v>
      </c>
      <c r="C19" s="160">
        <v>1.6440868104027867E-2</v>
      </c>
      <c r="D19" s="161">
        <v>2414526.38</v>
      </c>
      <c r="E19" s="162">
        <v>2414526.38</v>
      </c>
      <c r="F19" s="163">
        <v>0</v>
      </c>
      <c r="G19"/>
      <c r="H19"/>
      <c r="I19"/>
      <c r="J19"/>
      <c r="K19" s="48"/>
    </row>
    <row r="20" spans="1:11" s="45" customFormat="1" ht="15" customHeight="1" x14ac:dyDescent="0.25">
      <c r="A20" s="158">
        <v>8467115000100</v>
      </c>
      <c r="B20" s="159" t="s">
        <v>112</v>
      </c>
      <c r="C20" s="160">
        <v>2.3899577182452763E-2</v>
      </c>
      <c r="D20" s="161">
        <v>616441.88</v>
      </c>
      <c r="E20" s="162">
        <v>616441.88</v>
      </c>
      <c r="F20" s="163">
        <v>0</v>
      </c>
      <c r="G20"/>
      <c r="H20"/>
      <c r="I20"/>
      <c r="J20"/>
      <c r="K20" s="48"/>
    </row>
    <row r="21" spans="1:11" s="45" customFormat="1" ht="15" customHeight="1" x14ac:dyDescent="0.25">
      <c r="A21" s="158">
        <v>8336783000190</v>
      </c>
      <c r="B21" s="159" t="s">
        <v>82</v>
      </c>
      <c r="C21" s="160">
        <v>4.9846453061374751E-2</v>
      </c>
      <c r="D21" s="161">
        <v>3898841.54</v>
      </c>
      <c r="E21" s="162">
        <v>3898841.54</v>
      </c>
      <c r="F21" s="163">
        <v>0</v>
      </c>
      <c r="G21"/>
      <c r="H21"/>
      <c r="I21"/>
      <c r="J21"/>
      <c r="K21" s="48"/>
    </row>
    <row r="22" spans="1:11" s="45" customFormat="1" ht="15" customHeight="1" x14ac:dyDescent="0.25">
      <c r="A22" s="158">
        <v>1543032000104</v>
      </c>
      <c r="B22" s="159" t="s">
        <v>121</v>
      </c>
      <c r="C22" s="160">
        <v>3.2526644536288514E-2</v>
      </c>
      <c r="D22" s="161">
        <v>2685061.35</v>
      </c>
      <c r="E22" s="162">
        <v>2685061.35</v>
      </c>
      <c r="F22" s="163">
        <v>0</v>
      </c>
      <c r="G22"/>
      <c r="H22"/>
      <c r="I22"/>
      <c r="J22"/>
      <c r="K22" s="48"/>
    </row>
    <row r="23" spans="1:11" s="45" customFormat="1" ht="15" customHeight="1" x14ac:dyDescent="0.25">
      <c r="A23" s="158">
        <v>4895728000180</v>
      </c>
      <c r="B23" s="159" t="s">
        <v>60</v>
      </c>
      <c r="C23" s="160">
        <v>2.9883297453900143E-2</v>
      </c>
      <c r="D23" s="161">
        <v>2466854.12</v>
      </c>
      <c r="E23" s="162">
        <v>2466854.12</v>
      </c>
      <c r="F23" s="163">
        <v>0</v>
      </c>
      <c r="G23"/>
      <c r="H23"/>
      <c r="I23"/>
      <c r="J23"/>
      <c r="K23" s="48"/>
    </row>
    <row r="24" spans="1:11" s="45" customFormat="1" ht="15" customHeight="1" x14ac:dyDescent="0.25">
      <c r="A24" s="158">
        <v>10835932000108</v>
      </c>
      <c r="B24" s="159" t="s">
        <v>101</v>
      </c>
      <c r="C24" s="160">
        <v>3.7089817274004087E-2</v>
      </c>
      <c r="D24" s="161">
        <v>5176650.59</v>
      </c>
      <c r="E24" s="162">
        <v>5176650.59</v>
      </c>
      <c r="F24" s="163">
        <v>0</v>
      </c>
      <c r="G24"/>
      <c r="H24"/>
      <c r="I24"/>
      <c r="J24"/>
      <c r="K24" s="48"/>
    </row>
    <row r="25" spans="1:11" s="45" customFormat="1" ht="15" customHeight="1" x14ac:dyDescent="0.25">
      <c r="A25" s="158">
        <v>25086034000171</v>
      </c>
      <c r="B25" s="159" t="s">
        <v>108</v>
      </c>
      <c r="C25" s="160">
        <v>6.1237810379877753E-3</v>
      </c>
      <c r="D25" s="161">
        <v>505515.65</v>
      </c>
      <c r="E25" s="162">
        <v>505515.65</v>
      </c>
      <c r="F25" s="163">
        <v>0</v>
      </c>
      <c r="G25"/>
      <c r="H25"/>
      <c r="I25"/>
      <c r="J25"/>
      <c r="K25" s="48"/>
    </row>
    <row r="26" spans="1:11" s="45" customFormat="1" ht="15" customHeight="1" x14ac:dyDescent="0.25">
      <c r="A26" s="158">
        <v>6272793000184</v>
      </c>
      <c r="B26" s="159" t="s">
        <v>106</v>
      </c>
      <c r="C26" s="160">
        <v>2.1762719621213303E-2</v>
      </c>
      <c r="D26" s="161">
        <v>1796503.7</v>
      </c>
      <c r="E26" s="162">
        <v>1796503.7</v>
      </c>
      <c r="F26" s="163">
        <v>0</v>
      </c>
      <c r="G26"/>
      <c r="H26"/>
      <c r="I26"/>
      <c r="J26"/>
      <c r="K26" s="48"/>
    </row>
    <row r="27" spans="1:11" s="45" customFormat="1" ht="15" customHeight="1" x14ac:dyDescent="0.25">
      <c r="A27" s="158">
        <v>3467321000199</v>
      </c>
      <c r="B27" s="159" t="s">
        <v>105</v>
      </c>
      <c r="C27" s="160">
        <v>2.1730416911093221E-2</v>
      </c>
      <c r="D27" s="161">
        <v>1748980.65</v>
      </c>
      <c r="E27" s="162">
        <v>1748980.65</v>
      </c>
      <c r="F27" s="163">
        <v>0</v>
      </c>
      <c r="G27"/>
      <c r="H27"/>
      <c r="I27"/>
      <c r="J27"/>
      <c r="K27" s="48"/>
    </row>
    <row r="28" spans="1:11" s="45" customFormat="1" ht="15" customHeight="1" x14ac:dyDescent="0.25">
      <c r="A28" s="158">
        <v>6981180000116</v>
      </c>
      <c r="B28" s="159" t="s">
        <v>66</v>
      </c>
      <c r="C28" s="160">
        <v>7.4705968484541016E-2</v>
      </c>
      <c r="D28" s="161">
        <v>6095474</v>
      </c>
      <c r="E28" s="162">
        <v>6095474</v>
      </c>
      <c r="F28" s="163">
        <v>0</v>
      </c>
      <c r="G28"/>
      <c r="H28"/>
      <c r="I28"/>
      <c r="J28"/>
      <c r="K28" s="48"/>
    </row>
    <row r="29" spans="1:11" s="45" customFormat="1" ht="15" customHeight="1" x14ac:dyDescent="0.25">
      <c r="A29" s="158">
        <v>6840748000189</v>
      </c>
      <c r="B29" s="159" t="s">
        <v>65</v>
      </c>
      <c r="C29" s="160">
        <v>1.1627969336500224E-2</v>
      </c>
      <c r="D29" s="161">
        <v>939566.14</v>
      </c>
      <c r="E29" s="162">
        <v>939566.14</v>
      </c>
      <c r="F29" s="163">
        <v>0</v>
      </c>
      <c r="G29"/>
      <c r="H29"/>
      <c r="I29"/>
      <c r="J29"/>
      <c r="K29" s="48"/>
    </row>
    <row r="30" spans="1:11" s="45" customFormat="1" ht="15" customHeight="1" x14ac:dyDescent="0.25">
      <c r="A30" s="158">
        <v>5914650000166</v>
      </c>
      <c r="B30" s="159" t="s">
        <v>129</v>
      </c>
      <c r="C30" s="160">
        <v>1.1381516277569916E-2</v>
      </c>
      <c r="D30" s="161">
        <v>1159356.1000000001</v>
      </c>
      <c r="E30" s="162">
        <v>1159356.1000000001</v>
      </c>
      <c r="F30" s="163">
        <v>0</v>
      </c>
      <c r="G30"/>
      <c r="H30"/>
      <c r="I30"/>
      <c r="J30"/>
      <c r="K30" s="48"/>
    </row>
    <row r="31" spans="1:11" s="45" customFormat="1" ht="15" customHeight="1" x14ac:dyDescent="0.25">
      <c r="A31" s="158">
        <v>15139629000194</v>
      </c>
      <c r="B31" s="159" t="s">
        <v>83</v>
      </c>
      <c r="C31" s="160">
        <v>5.1040664725958647E-2</v>
      </c>
      <c r="D31" s="161">
        <v>3793902.7</v>
      </c>
      <c r="E31" s="162">
        <v>3793902.7</v>
      </c>
      <c r="F31" s="163">
        <v>0</v>
      </c>
      <c r="G31"/>
      <c r="H31"/>
      <c r="I31"/>
      <c r="J31"/>
      <c r="K31" s="48"/>
    </row>
    <row r="32" spans="1:11" s="45" customFormat="1" ht="15" customHeight="1" x14ac:dyDescent="0.25">
      <c r="A32" s="158">
        <v>7047251000170</v>
      </c>
      <c r="B32" s="159" t="s">
        <v>102</v>
      </c>
      <c r="C32" s="160">
        <v>3.471151343069051E-2</v>
      </c>
      <c r="D32" s="161">
        <v>2865421.4</v>
      </c>
      <c r="E32" s="162">
        <v>2865421.4</v>
      </c>
      <c r="F32" s="163">
        <v>0</v>
      </c>
      <c r="G32"/>
      <c r="H32"/>
      <c r="I32"/>
      <c r="J32"/>
      <c r="K32" s="48"/>
    </row>
    <row r="33" spans="1:11" s="45" customFormat="1" ht="15" customHeight="1" x14ac:dyDescent="0.25">
      <c r="A33" s="158">
        <v>4368898000106</v>
      </c>
      <c r="B33" s="159" t="s">
        <v>64</v>
      </c>
      <c r="C33" s="160">
        <v>5.8116767418947876E-2</v>
      </c>
      <c r="D33" s="161">
        <v>4756229.21</v>
      </c>
      <c r="E33" s="162">
        <v>4756229.21</v>
      </c>
      <c r="F33" s="163">
        <v>0</v>
      </c>
      <c r="G33"/>
      <c r="H33"/>
      <c r="I33"/>
      <c r="J33"/>
      <c r="K33" s="48"/>
    </row>
    <row r="34" spans="1:11" s="45" customFormat="1" ht="15" customHeight="1" x14ac:dyDescent="0.25">
      <c r="A34" s="158">
        <v>8324196000181</v>
      </c>
      <c r="B34" s="159" t="s">
        <v>85</v>
      </c>
      <c r="C34" s="160">
        <v>1.4098033222656696E-2</v>
      </c>
      <c r="D34" s="161">
        <v>1531288.08</v>
      </c>
      <c r="E34" s="162">
        <v>1531288.08</v>
      </c>
      <c r="F34" s="163">
        <v>0</v>
      </c>
      <c r="G34"/>
      <c r="H34"/>
      <c r="I34"/>
      <c r="J34"/>
      <c r="K34" s="48"/>
    </row>
    <row r="35" spans="1:11" s="45" customFormat="1" ht="15" customHeight="1" x14ac:dyDescent="0.25">
      <c r="A35" s="158">
        <v>53859112000169</v>
      </c>
      <c r="B35" s="159" t="s">
        <v>109</v>
      </c>
      <c r="C35" s="160">
        <v>6.0916292140654107E-3</v>
      </c>
      <c r="D35" s="161">
        <v>500658.12</v>
      </c>
      <c r="E35" s="162">
        <v>500658.12</v>
      </c>
      <c r="F35" s="163">
        <v>0</v>
      </c>
      <c r="G35"/>
      <c r="H35"/>
      <c r="I35"/>
      <c r="J35"/>
      <c r="K35" s="48"/>
    </row>
    <row r="36" spans="1:11" s="45" customFormat="1" ht="15" customHeight="1" x14ac:dyDescent="0.25">
      <c r="A36" s="158">
        <v>33050196000188</v>
      </c>
      <c r="B36" s="159" t="s">
        <v>68</v>
      </c>
      <c r="C36" s="160">
        <v>6.1007008928948038E-2</v>
      </c>
      <c r="D36" s="161">
        <v>4883950.4400000004</v>
      </c>
      <c r="E36" s="162">
        <v>4883950.4400000004</v>
      </c>
      <c r="F36" s="163">
        <v>0</v>
      </c>
      <c r="G36"/>
      <c r="H36"/>
      <c r="I36"/>
      <c r="J36"/>
      <c r="K36" s="48"/>
    </row>
    <row r="37" spans="1:11" s="45" customFormat="1" ht="15" customHeight="1" x14ac:dyDescent="0.25">
      <c r="A37" s="158">
        <v>4172213000151</v>
      </c>
      <c r="B37" s="159" t="s">
        <v>122</v>
      </c>
      <c r="C37" s="160">
        <v>2.3819432831646111E-2</v>
      </c>
      <c r="D37" s="161">
        <v>4264159.3099999996</v>
      </c>
      <c r="E37" s="162">
        <v>4264159.3099999996</v>
      </c>
      <c r="F37" s="163">
        <v>0</v>
      </c>
      <c r="G37"/>
      <c r="H37"/>
      <c r="I37"/>
      <c r="J37"/>
      <c r="K37" s="48"/>
    </row>
    <row r="38" spans="1:11" s="45" customFormat="1" ht="15" customHeight="1" x14ac:dyDescent="0.25">
      <c r="A38" s="158">
        <v>23664303000104</v>
      </c>
      <c r="B38" s="159" t="s">
        <v>124</v>
      </c>
      <c r="C38" s="160">
        <v>7.6558208935473065E-4</v>
      </c>
      <c r="D38" s="161">
        <v>201882.69</v>
      </c>
      <c r="E38" s="162">
        <v>201882.69</v>
      </c>
      <c r="F38" s="163">
        <v>0</v>
      </c>
      <c r="G38"/>
      <c r="H38"/>
      <c r="I38"/>
      <c r="J38"/>
      <c r="K38" s="48"/>
    </row>
    <row r="39" spans="1:11" s="45" customFormat="1" ht="15" customHeight="1" x14ac:dyDescent="0.25">
      <c r="A39" s="158">
        <v>2328280000197</v>
      </c>
      <c r="B39" s="159" t="s">
        <v>110</v>
      </c>
      <c r="C39" s="160">
        <v>4.6973035856018449E-4</v>
      </c>
      <c r="D39" s="161">
        <v>2735730.82</v>
      </c>
      <c r="E39" s="162">
        <v>2735730.82</v>
      </c>
      <c r="F39" s="163">
        <v>0</v>
      </c>
      <c r="G39"/>
      <c r="H39"/>
      <c r="I39"/>
      <c r="J39"/>
      <c r="K39" s="48"/>
    </row>
    <row r="40" spans="1:11" s="45" customFormat="1" ht="15" customHeight="1" x14ac:dyDescent="0.25">
      <c r="A40" s="158">
        <v>4065033000170</v>
      </c>
      <c r="B40" s="159" t="s">
        <v>127</v>
      </c>
      <c r="C40" s="160">
        <v>3.3319495606224978E-2</v>
      </c>
      <c r="D40" s="161">
        <v>609532.54</v>
      </c>
      <c r="E40" s="162">
        <v>609532.54</v>
      </c>
      <c r="F40" s="163">
        <v>0</v>
      </c>
      <c r="G40"/>
      <c r="H40"/>
      <c r="I40"/>
      <c r="J40"/>
      <c r="K40" s="48"/>
    </row>
    <row r="41" spans="1:11" s="45" customFormat="1" ht="15" customHeight="1" x14ac:dyDescent="0.25">
      <c r="A41" s="158">
        <v>61695227000193</v>
      </c>
      <c r="B41" s="159" t="s">
        <v>61</v>
      </c>
      <c r="C41" s="160">
        <v>4.6560633341916801E-4</v>
      </c>
      <c r="D41" s="161">
        <v>7251263.2800000003</v>
      </c>
      <c r="E41" s="162">
        <v>7251263.2800000003</v>
      </c>
      <c r="F41" s="163">
        <v>0</v>
      </c>
      <c r="G41"/>
      <c r="H41"/>
      <c r="I41"/>
      <c r="J41"/>
      <c r="K41" s="48"/>
    </row>
    <row r="42" spans="1:11" s="45" customFormat="1" ht="15" customHeight="1" x14ac:dyDescent="0.25">
      <c r="A42" s="158">
        <v>8826596000195</v>
      </c>
      <c r="B42" s="159" t="s">
        <v>111</v>
      </c>
      <c r="C42" s="160">
        <v>2.938268803291177E-3</v>
      </c>
      <c r="D42" s="161">
        <v>132429.60999999999</v>
      </c>
      <c r="E42" s="162">
        <v>132429.60999999999</v>
      </c>
      <c r="F42" s="163">
        <v>0</v>
      </c>
      <c r="G42"/>
      <c r="H42"/>
      <c r="I42"/>
      <c r="J42"/>
      <c r="K42" s="48"/>
    </row>
    <row r="43" spans="1:11" s="45" customFormat="1" ht="15" customHeight="1" x14ac:dyDescent="0.25">
      <c r="A43" s="158">
        <v>19527639000158</v>
      </c>
      <c r="B43" s="159" t="s">
        <v>87</v>
      </c>
      <c r="C43" s="160">
        <v>9.1051165818940641E-2</v>
      </c>
      <c r="D43" s="161">
        <v>1133717.6399999999</v>
      </c>
      <c r="E43" s="162">
        <v>1133717.6399999999</v>
      </c>
      <c r="F43" s="163">
        <v>0</v>
      </c>
      <c r="G43"/>
      <c r="H43"/>
      <c r="I43"/>
      <c r="J43"/>
      <c r="K43" s="48"/>
    </row>
    <row r="44" spans="1:11" s="45" customFormat="1" ht="15" customHeight="1" x14ac:dyDescent="0.25">
      <c r="A44" s="158">
        <v>9095183000140</v>
      </c>
      <c r="B44" s="159" t="s">
        <v>123</v>
      </c>
      <c r="C44" s="160">
        <v>1.6746941386449898E-3</v>
      </c>
      <c r="D44" s="161">
        <v>1081301.6499999999</v>
      </c>
      <c r="E44" s="162">
        <v>1081301.6499999999</v>
      </c>
      <c r="F44" s="163">
        <v>0</v>
      </c>
      <c r="G44"/>
      <c r="H44"/>
      <c r="I44"/>
      <c r="J44"/>
      <c r="K44" s="48"/>
    </row>
    <row r="45" spans="1:11" s="45" customFormat="1" ht="15" customHeight="1" x14ac:dyDescent="0.25">
      <c r="A45" s="158">
        <v>13017462000163</v>
      </c>
      <c r="B45" s="159" t="s">
        <v>86</v>
      </c>
      <c r="C45" s="160">
        <v>4.1735118408524514E-3</v>
      </c>
      <c r="D45" s="161">
        <v>442595.96</v>
      </c>
      <c r="E45" s="162">
        <v>442595.96</v>
      </c>
      <c r="F45" s="163">
        <v>0</v>
      </c>
      <c r="G45"/>
      <c r="H45"/>
      <c r="I45"/>
      <c r="J45"/>
      <c r="K45" s="48"/>
    </row>
    <row r="46" spans="1:11" s="45" customFormat="1" ht="15" customHeight="1" x14ac:dyDescent="0.25">
      <c r="A46" s="158">
        <v>15413826000150</v>
      </c>
      <c r="B46" s="159" t="s">
        <v>107</v>
      </c>
      <c r="C46" s="160">
        <v>1.30988121726203E-2</v>
      </c>
      <c r="D46" s="161">
        <v>1201918.49</v>
      </c>
      <c r="E46" s="162">
        <v>1201918.49</v>
      </c>
      <c r="F46" s="163">
        <v>0</v>
      </c>
      <c r="G46"/>
      <c r="H46"/>
      <c r="I46"/>
      <c r="J46"/>
      <c r="K46" s="48"/>
    </row>
    <row r="47" spans="1:11" s="45" customFormat="1" ht="15" customHeight="1" x14ac:dyDescent="0.25">
      <c r="A47" s="158">
        <v>28152650000171</v>
      </c>
      <c r="B47" s="159" t="s">
        <v>104</v>
      </c>
      <c r="C47" s="160">
        <v>7.3936976487931176E-3</v>
      </c>
      <c r="D47" s="161">
        <v>1514509.06</v>
      </c>
      <c r="E47" s="162">
        <v>1514509.06</v>
      </c>
      <c r="F47" s="163">
        <v>0</v>
      </c>
      <c r="G47"/>
      <c r="H47"/>
      <c r="I47"/>
      <c r="J47"/>
      <c r="K47" s="48"/>
    </row>
    <row r="48" spans="1:11" s="45" customFormat="1" ht="15" customHeight="1" x14ac:dyDescent="0.25">
      <c r="A48" s="158">
        <v>83855973000130</v>
      </c>
      <c r="B48" s="159" t="s">
        <v>168</v>
      </c>
      <c r="C48" s="160">
        <v>1.4559956133574645E-2</v>
      </c>
      <c r="D48" s="161">
        <v>105229.15</v>
      </c>
      <c r="E48" s="162">
        <v>105229.15</v>
      </c>
      <c r="F48" s="163">
        <v>0</v>
      </c>
      <c r="G48"/>
      <c r="H48"/>
      <c r="I48"/>
      <c r="J48"/>
      <c r="K48" s="48"/>
    </row>
    <row r="49" spans="1:11" s="45" customFormat="1" ht="15" customHeight="1" x14ac:dyDescent="0.25">
      <c r="A49" s="158">
        <v>60444437000146</v>
      </c>
      <c r="B49" s="159" t="s">
        <v>99</v>
      </c>
      <c r="C49" s="160">
        <v>1.1686980030762542E-3</v>
      </c>
      <c r="D49" s="161">
        <v>9222218.4900000002</v>
      </c>
      <c r="E49" s="162">
        <v>9222218.4900000002</v>
      </c>
      <c r="F49" s="163">
        <v>0</v>
      </c>
      <c r="G49"/>
      <c r="H49"/>
      <c r="I49"/>
      <c r="J49"/>
      <c r="K49" s="48"/>
    </row>
    <row r="50" spans="1:11" s="45" customFormat="1" ht="15" customHeight="1" x14ac:dyDescent="0.25">
      <c r="A50" s="158">
        <v>75805895000130</v>
      </c>
      <c r="B50" s="159" t="s">
        <v>115</v>
      </c>
      <c r="C50" s="160">
        <v>1.8346656305899045E-2</v>
      </c>
      <c r="D50" s="161">
        <v>49164.97</v>
      </c>
      <c r="E50" s="162">
        <v>49164.97</v>
      </c>
      <c r="F50" s="163">
        <v>0</v>
      </c>
      <c r="G50"/>
      <c r="H50"/>
      <c r="I50"/>
      <c r="J50"/>
      <c r="K50" s="48"/>
    </row>
    <row r="51" spans="1:11" s="45" customFormat="1" ht="15" customHeight="1" x14ac:dyDescent="0.25">
      <c r="A51" s="158">
        <v>1377555000110</v>
      </c>
      <c r="B51" s="159" t="s">
        <v>120</v>
      </c>
      <c r="C51" s="160">
        <v>5.4623639982104429E-4</v>
      </c>
      <c r="D51" s="161">
        <v>27227.16</v>
      </c>
      <c r="E51" s="162">
        <v>27227.16</v>
      </c>
      <c r="F51" s="163">
        <v>0</v>
      </c>
      <c r="G51"/>
      <c r="H51"/>
      <c r="I51"/>
      <c r="J51"/>
      <c r="K51" s="48"/>
    </row>
    <row r="52" spans="1:11" s="45" customFormat="1" ht="15" customHeight="1" x14ac:dyDescent="0.25">
      <c r="A52" s="158">
        <v>83647990000181</v>
      </c>
      <c r="B52" s="159" t="s">
        <v>219</v>
      </c>
      <c r="C52" s="160">
        <v>6.9837949045255476E-2</v>
      </c>
      <c r="D52" s="161">
        <v>45425.52</v>
      </c>
      <c r="E52" s="162">
        <v>45425.52</v>
      </c>
      <c r="F52" s="163">
        <v>0</v>
      </c>
      <c r="G52"/>
      <c r="H52"/>
      <c r="I52"/>
      <c r="J52"/>
      <c r="K52" s="48"/>
    </row>
    <row r="53" spans="1:11" s="45" customFormat="1" ht="15" customHeight="1" x14ac:dyDescent="0.25">
      <c r="A53" s="158">
        <v>95289500000100</v>
      </c>
      <c r="B53" s="159" t="s">
        <v>118</v>
      </c>
      <c r="C53" s="160">
        <v>3.2982792254340217E-4</v>
      </c>
      <c r="D53" s="161">
        <v>38776.050000000003</v>
      </c>
      <c r="E53" s="162">
        <v>38776.050000000003</v>
      </c>
      <c r="F53" s="163">
        <v>0</v>
      </c>
      <c r="G53"/>
      <c r="H53"/>
      <c r="I53"/>
      <c r="J53"/>
      <c r="K53" s="48"/>
    </row>
    <row r="54" spans="1:11" s="45" customFormat="1" ht="15" customHeight="1" x14ac:dyDescent="0.25">
      <c r="A54" s="158">
        <v>88446034000155</v>
      </c>
      <c r="B54" s="159" t="s">
        <v>119</v>
      </c>
      <c r="C54" s="160">
        <v>9.1478991286252648E-5</v>
      </c>
      <c r="D54" s="161">
        <v>38435.61</v>
      </c>
      <c r="E54" s="162">
        <v>38435.61</v>
      </c>
      <c r="F54" s="163">
        <v>0</v>
      </c>
      <c r="G54"/>
      <c r="H54"/>
      <c r="I54"/>
      <c r="J54"/>
      <c r="K54" s="48"/>
    </row>
    <row r="55" spans="1:11" s="45" customFormat="1" ht="15" customHeight="1" x14ac:dyDescent="0.25">
      <c r="A55" s="158">
        <v>27485069000109</v>
      </c>
      <c r="B55" s="159" t="s">
        <v>88</v>
      </c>
      <c r="C55" s="160">
        <v>2.661932645624283E-4</v>
      </c>
      <c r="D55" s="161">
        <v>96113.73</v>
      </c>
      <c r="E55" s="162">
        <v>96113.73</v>
      </c>
      <c r="F55" s="163">
        <v>0</v>
      </c>
      <c r="G55"/>
      <c r="H55"/>
      <c r="I55"/>
      <c r="J55"/>
      <c r="K55" s="48"/>
    </row>
    <row r="56" spans="1:11" s="45" customFormat="1" ht="15" customHeight="1" x14ac:dyDescent="0.25">
      <c r="A56" s="158">
        <v>79850574000109</v>
      </c>
      <c r="B56" s="159" t="s">
        <v>78</v>
      </c>
      <c r="C56" s="160">
        <v>5.955810225192281E-4</v>
      </c>
      <c r="D56" s="161">
        <v>7551.55</v>
      </c>
      <c r="E56" s="162">
        <v>7551.55</v>
      </c>
      <c r="F56" s="163">
        <v>0</v>
      </c>
      <c r="G56"/>
      <c r="H56"/>
      <c r="I56"/>
      <c r="J56"/>
      <c r="K56" s="48"/>
    </row>
    <row r="57" spans="1:11" s="45" customFormat="1" ht="15" customHeight="1" x14ac:dyDescent="0.25">
      <c r="A57" s="158">
        <v>97578090000134</v>
      </c>
      <c r="B57" s="159" t="s">
        <v>90</v>
      </c>
      <c r="C57" s="160">
        <v>1.5888645106327806E-3</v>
      </c>
      <c r="D57" s="161">
        <v>14144.24</v>
      </c>
      <c r="E57" s="162">
        <v>14144.24</v>
      </c>
      <c r="F57" s="163">
        <v>0</v>
      </c>
      <c r="G57"/>
      <c r="H57"/>
      <c r="I57"/>
      <c r="J57"/>
      <c r="K57" s="48"/>
    </row>
    <row r="58" spans="1:11" s="45" customFormat="1" ht="15" customHeight="1" x14ac:dyDescent="0.25">
      <c r="A58" s="158">
        <v>13255658000196</v>
      </c>
      <c r="B58" s="159" t="s">
        <v>220</v>
      </c>
      <c r="C58" s="160">
        <v>3.9226520997025189E-4</v>
      </c>
      <c r="D58" s="161">
        <v>84313.34</v>
      </c>
      <c r="E58" s="162">
        <v>84313.34</v>
      </c>
      <c r="F58" s="163">
        <v>0</v>
      </c>
      <c r="G58"/>
      <c r="H58"/>
      <c r="I58"/>
      <c r="J58"/>
      <c r="K58" s="48"/>
    </row>
    <row r="59" spans="1:11" ht="15" customHeight="1" x14ac:dyDescent="0.25">
      <c r="A59" s="158">
        <v>89889604000144</v>
      </c>
      <c r="B59" s="159" t="s">
        <v>89</v>
      </c>
      <c r="C59" s="160">
        <v>1.7134231256163724E-4</v>
      </c>
      <c r="D59" s="161">
        <v>21974.15</v>
      </c>
      <c r="E59" s="162">
        <v>21974.15</v>
      </c>
      <c r="F59" s="163">
        <v>0</v>
      </c>
      <c r="G59"/>
      <c r="H59"/>
      <c r="I59"/>
      <c r="J59"/>
    </row>
    <row r="60" spans="1:11" ht="15" x14ac:dyDescent="0.25">
      <c r="A60" s="158">
        <v>50235449000107</v>
      </c>
      <c r="B60" s="159" t="s">
        <v>221</v>
      </c>
      <c r="C60" s="160">
        <v>4.498885222567621E-4</v>
      </c>
      <c r="D60" s="161">
        <v>11804.08</v>
      </c>
      <c r="E60" s="162">
        <v>11804.08</v>
      </c>
      <c r="F60" s="163">
        <v>0</v>
      </c>
      <c r="G60"/>
      <c r="H60"/>
      <c r="I60"/>
      <c r="J60"/>
    </row>
    <row r="61" spans="1:11" ht="15" x14ac:dyDescent="0.25">
      <c r="A61" s="158">
        <v>49606312000132</v>
      </c>
      <c r="B61" s="159" t="s">
        <v>222</v>
      </c>
      <c r="C61" s="160">
        <v>4.334432377583835E-4</v>
      </c>
      <c r="D61" s="161">
        <v>48904.92</v>
      </c>
      <c r="E61" s="162">
        <v>48904.92</v>
      </c>
      <c r="F61" s="163">
        <v>0</v>
      </c>
      <c r="G61"/>
      <c r="H61"/>
      <c r="I61"/>
      <c r="J61"/>
    </row>
    <row r="62" spans="1:11" ht="15" customHeight="1" x14ac:dyDescent="0.25">
      <c r="A62" s="158">
        <v>49313653000110</v>
      </c>
      <c r="B62" s="159" t="s">
        <v>223</v>
      </c>
      <c r="C62" s="160">
        <v>2.7201454164380739E-4</v>
      </c>
      <c r="D62" s="161">
        <v>20161.14</v>
      </c>
      <c r="E62" s="162">
        <v>20161.14</v>
      </c>
      <c r="F62" s="163">
        <v>0</v>
      </c>
      <c r="G62"/>
      <c r="H62"/>
      <c r="I62"/>
      <c r="J62"/>
    </row>
    <row r="63" spans="1:11" ht="15" x14ac:dyDescent="0.25">
      <c r="A63" s="158">
        <v>85665990000130</v>
      </c>
      <c r="B63" s="159" t="s">
        <v>224</v>
      </c>
      <c r="C63" s="160">
        <v>5.6967941770295211E-4</v>
      </c>
      <c r="D63" s="161">
        <v>9226.11</v>
      </c>
      <c r="E63" s="162">
        <v>9226.11</v>
      </c>
      <c r="F63" s="163">
        <v>0</v>
      </c>
      <c r="G63"/>
      <c r="H63"/>
      <c r="I63"/>
      <c r="J63"/>
    </row>
    <row r="64" spans="1:11" ht="15" customHeight="1" x14ac:dyDescent="0.25">
      <c r="A64" s="158">
        <v>78274610000170</v>
      </c>
      <c r="B64" s="159" t="s">
        <v>236</v>
      </c>
      <c r="C64" s="160">
        <v>1.1911136211638427E-3</v>
      </c>
      <c r="D64" s="161">
        <v>16287.62</v>
      </c>
      <c r="E64" s="162">
        <v>16287.62</v>
      </c>
      <c r="F64" s="163">
        <v>0</v>
      </c>
      <c r="G64"/>
      <c r="H64"/>
      <c r="I64"/>
      <c r="J64"/>
    </row>
    <row r="65" spans="1:10" ht="15" x14ac:dyDescent="0.25">
      <c r="A65" s="158">
        <v>86433042000131</v>
      </c>
      <c r="B65" s="159" t="s">
        <v>225</v>
      </c>
      <c r="C65" s="160">
        <v>1.0213658350333992E-3</v>
      </c>
      <c r="D65" s="161">
        <v>35780.559999999998</v>
      </c>
      <c r="E65" s="162">
        <v>35780.559999999998</v>
      </c>
      <c r="F65" s="163">
        <v>0</v>
      </c>
      <c r="G65"/>
      <c r="H65"/>
      <c r="I65"/>
      <c r="J65"/>
    </row>
    <row r="66" spans="1:10" ht="15" x14ac:dyDescent="0.25">
      <c r="A66" s="158">
        <v>86439510000185</v>
      </c>
      <c r="B66" s="159" t="s">
        <v>238</v>
      </c>
      <c r="C66" s="160">
        <v>2.5471435481516706E-4</v>
      </c>
      <c r="D66" s="161">
        <v>14632.63</v>
      </c>
      <c r="E66" s="162">
        <v>14632.63</v>
      </c>
      <c r="F66" s="163">
        <v>0</v>
      </c>
      <c r="G66"/>
      <c r="H66"/>
      <c r="I66"/>
      <c r="J66"/>
    </row>
    <row r="67" spans="1:10" ht="15" x14ac:dyDescent="0.25">
      <c r="A67" s="158">
        <v>86448057000173</v>
      </c>
      <c r="B67" s="159" t="s">
        <v>226</v>
      </c>
      <c r="C67" s="160">
        <v>7.8940739198279659E-4</v>
      </c>
      <c r="D67" s="161">
        <v>13599.6</v>
      </c>
      <c r="E67" s="162">
        <v>13599.6</v>
      </c>
      <c r="F67" s="163">
        <v>0</v>
      </c>
      <c r="G67"/>
      <c r="H67"/>
      <c r="I67"/>
      <c r="J67"/>
    </row>
    <row r="68" spans="1:10" ht="15" x14ac:dyDescent="0.25">
      <c r="A68" s="158">
        <v>87656989000174</v>
      </c>
      <c r="B68" s="159" t="s">
        <v>177</v>
      </c>
      <c r="C68" s="160">
        <v>2.0834397836750703E-5</v>
      </c>
      <c r="D68" s="161">
        <v>39215.19</v>
      </c>
      <c r="E68" s="162">
        <v>39215.19</v>
      </c>
      <c r="F68" s="163">
        <v>0</v>
      </c>
      <c r="G68"/>
      <c r="H68"/>
      <c r="I68"/>
      <c r="J68"/>
    </row>
    <row r="69" spans="1:10" ht="15" x14ac:dyDescent="0.25">
      <c r="A69" s="158">
        <v>97081434000103</v>
      </c>
      <c r="B69" s="159" t="s">
        <v>227</v>
      </c>
      <c r="C69" s="160">
        <v>6.7598418932592459E-5</v>
      </c>
      <c r="D69" s="161">
        <v>65165.26</v>
      </c>
      <c r="E69" s="162">
        <v>65165.26</v>
      </c>
      <c r="F69" s="163">
        <v>0</v>
      </c>
      <c r="G69"/>
      <c r="H69"/>
      <c r="I69"/>
      <c r="J69"/>
    </row>
    <row r="70" spans="1:10" ht="15" x14ac:dyDescent="0.25">
      <c r="A70" s="158">
        <v>9257558000121</v>
      </c>
      <c r="B70" s="159" t="s">
        <v>228</v>
      </c>
      <c r="C70" s="160">
        <v>2.442306291422439E-4</v>
      </c>
      <c r="D70" s="161">
        <v>98325.95</v>
      </c>
      <c r="E70" s="162">
        <v>98325.95</v>
      </c>
      <c r="F70" s="163">
        <v>0</v>
      </c>
      <c r="G70"/>
      <c r="H70"/>
      <c r="I70"/>
      <c r="J70"/>
    </row>
    <row r="71" spans="1:10" ht="15" x14ac:dyDescent="0.25">
      <c r="A71" s="158">
        <v>95824322000161</v>
      </c>
      <c r="B71" s="159" t="s">
        <v>229</v>
      </c>
      <c r="C71" s="160">
        <v>1.4299377692159908E-4</v>
      </c>
      <c r="D71" s="161">
        <v>22454.69</v>
      </c>
      <c r="E71" s="162">
        <v>22454.69</v>
      </c>
      <c r="F71" s="163">
        <v>0</v>
      </c>
      <c r="G71"/>
      <c r="H71"/>
      <c r="I71"/>
      <c r="J71"/>
    </row>
    <row r="72" spans="1:10" ht="15" x14ac:dyDescent="0.25">
      <c r="A72" s="158">
        <v>91950261000128</v>
      </c>
      <c r="B72" s="159" t="s">
        <v>178</v>
      </c>
      <c r="C72" s="160">
        <v>1.38300980789992E-4</v>
      </c>
      <c r="D72" s="161">
        <v>34250.32</v>
      </c>
      <c r="E72" s="162">
        <v>34250.32</v>
      </c>
      <c r="F72" s="163">
        <v>0</v>
      </c>
      <c r="G72"/>
      <c r="H72"/>
      <c r="I72"/>
      <c r="J72"/>
    </row>
    <row r="73" spans="1:10" x14ac:dyDescent="0.2">
      <c r="A73" s="158">
        <v>89435598000155</v>
      </c>
      <c r="B73" s="159" t="s">
        <v>230</v>
      </c>
      <c r="C73" s="160">
        <v>3.8301414179000605E-4</v>
      </c>
      <c r="D73" s="161">
        <v>21026.57</v>
      </c>
      <c r="E73" s="162">
        <v>21026.57</v>
      </c>
      <c r="F73" s="163">
        <v>0</v>
      </c>
    </row>
    <row r="74" spans="1:10" x14ac:dyDescent="0.2">
      <c r="A74" s="158">
        <v>98042963000152</v>
      </c>
      <c r="B74" s="159" t="s">
        <v>231</v>
      </c>
      <c r="C74" s="160">
        <v>3.8071428612290677E-4</v>
      </c>
      <c r="D74" s="161">
        <v>11416.69</v>
      </c>
      <c r="E74" s="162">
        <v>11416.69</v>
      </c>
      <c r="F74" s="163">
        <v>0</v>
      </c>
    </row>
    <row r="75" spans="1:10" x14ac:dyDescent="0.2">
      <c r="A75" s="158">
        <v>55188502000180</v>
      </c>
      <c r="B75" s="159" t="s">
        <v>232</v>
      </c>
      <c r="C75" s="160">
        <v>1.6474456989712621E-4</v>
      </c>
      <c r="D75" s="161">
        <v>6675.54</v>
      </c>
      <c r="E75" s="162">
        <v>6675.54</v>
      </c>
      <c r="F75" s="163">
        <v>0</v>
      </c>
    </row>
    <row r="76" spans="1:10" x14ac:dyDescent="0.2">
      <c r="A76" s="158">
        <v>86444163000189</v>
      </c>
      <c r="B76" s="159" t="s">
        <v>233</v>
      </c>
      <c r="C76" s="160">
        <v>1.1176448715796137E-4</v>
      </c>
      <c r="D76" s="161">
        <v>37138.120000000003</v>
      </c>
      <c r="E76" s="162">
        <v>37138.120000000003</v>
      </c>
      <c r="F76" s="163">
        <v>0</v>
      </c>
    </row>
    <row r="77" spans="1:10" x14ac:dyDescent="0.2">
      <c r="A77" s="158">
        <v>11615872000180</v>
      </c>
      <c r="B77" s="159" t="s">
        <v>234</v>
      </c>
      <c r="C77" s="160">
        <v>1.9737249510853793E-4</v>
      </c>
      <c r="D77" s="161">
        <v>1719.87</v>
      </c>
      <c r="E77" s="162">
        <v>1719.87</v>
      </c>
      <c r="F77" s="163">
        <v>0</v>
      </c>
    </row>
    <row r="78" spans="1:10" x14ac:dyDescent="0.2">
      <c r="A78" s="158">
        <v>52777034000190</v>
      </c>
      <c r="B78" s="159" t="s">
        <v>235</v>
      </c>
      <c r="C78" s="160">
        <v>1.772586469068887E-4</v>
      </c>
      <c r="D78" s="161">
        <v>31617.66</v>
      </c>
      <c r="E78" s="162">
        <v>31617.66</v>
      </c>
      <c r="F78" s="163">
        <v>0</v>
      </c>
    </row>
    <row r="79" spans="1:10" x14ac:dyDescent="0.2">
      <c r="A79" s="158">
        <v>90660754000160</v>
      </c>
      <c r="B79" s="159" t="s">
        <v>173</v>
      </c>
      <c r="C79" s="160">
        <v>4.7505049023529249E-4</v>
      </c>
      <c r="D79" s="161">
        <v>149563.18</v>
      </c>
      <c r="E79" s="162">
        <v>149563.18</v>
      </c>
      <c r="F79" s="163">
        <v>0</v>
      </c>
    </row>
    <row r="80" spans="1:10" x14ac:dyDescent="0.2">
      <c r="A80" s="158">
        <v>97839922000129</v>
      </c>
      <c r="B80" s="159" t="s">
        <v>170</v>
      </c>
      <c r="C80" s="160">
        <v>4.1490602548659589E-4</v>
      </c>
      <c r="D80" s="161">
        <v>32381.33</v>
      </c>
      <c r="E80" s="162">
        <v>32381.33</v>
      </c>
      <c r="F80" s="163">
        <v>0</v>
      </c>
    </row>
    <row r="81" spans="1:6" x14ac:dyDescent="0.2">
      <c r="A81" s="83"/>
      <c r="B81" s="83"/>
      <c r="C81" s="76">
        <f>SUM(C12:C80)</f>
        <v>1.0000000000000009</v>
      </c>
      <c r="D81" s="76">
        <f>SUM(D12:D80)</f>
        <v>90228681.639999986</v>
      </c>
      <c r="E81" s="76">
        <f>SUM(E12:E80)</f>
        <v>90228681.639999986</v>
      </c>
      <c r="F81" s="76">
        <f>SUM(F12:F80)</f>
        <v>0</v>
      </c>
    </row>
  </sheetData>
  <mergeCells count="1">
    <mergeCell ref="A1:G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M30"/>
  <sheetViews>
    <sheetView showGridLines="0" tabSelected="1" zoomScaleSheetLayoutView="100" zoomScalePageLayoutView="82" workbookViewId="0">
      <selection activeCell="I9" sqref="I9:K9"/>
    </sheetView>
  </sheetViews>
  <sheetFormatPr defaultColWidth="0" defaultRowHeight="12.75" zeroHeight="1" x14ac:dyDescent="0.25"/>
  <cols>
    <col min="1" max="1" width="2.42578125" style="19" customWidth="1"/>
    <col min="2" max="2" width="15.85546875" style="20" customWidth="1"/>
    <col min="3" max="3" width="19.28515625" style="20" customWidth="1"/>
    <col min="4" max="4" width="13.85546875" style="20" customWidth="1"/>
    <col min="5" max="5" width="10.140625" style="20" customWidth="1"/>
    <col min="6" max="6" width="22.85546875" style="20" customWidth="1"/>
    <col min="7" max="7" width="15.85546875" style="20" customWidth="1"/>
    <col min="8" max="8" width="12.28515625" style="20" customWidth="1"/>
    <col min="9" max="9" width="8.85546875" style="20" customWidth="1"/>
    <col min="10" max="10" width="8.28515625" style="20" customWidth="1"/>
    <col min="11" max="12" width="8.85546875" style="20" customWidth="1"/>
    <col min="13" max="13" width="13" style="20" hidden="1" customWidth="1"/>
    <col min="14" max="16384" width="8.85546875" style="20" hidden="1"/>
  </cols>
  <sheetData>
    <row r="1" spans="1:13" ht="49.5" customHeight="1" x14ac:dyDescent="0.25"/>
    <row r="2" spans="1:13" ht="29.25" customHeight="1" x14ac:dyDescent="0.25">
      <c r="E2" s="21"/>
      <c r="F2" s="21"/>
      <c r="G2" s="21"/>
      <c r="H2" s="21"/>
      <c r="J2" s="21"/>
      <c r="K2" s="21"/>
      <c r="L2" s="21"/>
      <c r="M2" s="21"/>
    </row>
    <row r="3" spans="1:13" ht="36.75" customHeight="1" x14ac:dyDescent="0.25">
      <c r="D3" s="17"/>
      <c r="E3" s="11"/>
      <c r="F3" s="12"/>
      <c r="G3" s="12"/>
      <c r="H3" s="12"/>
      <c r="I3" s="12"/>
      <c r="J3" s="12"/>
      <c r="K3" s="8"/>
      <c r="L3" s="21"/>
      <c r="M3" s="21"/>
    </row>
    <row r="4" spans="1:13" ht="12" customHeight="1" x14ac:dyDescent="0.25">
      <c r="E4" s="11"/>
      <c r="F4" s="12"/>
      <c r="G4" s="12"/>
      <c r="H4" s="12"/>
      <c r="I4" s="12"/>
      <c r="J4" s="12"/>
      <c r="K4" s="8"/>
    </row>
    <row r="5" spans="1:13" ht="16.5" customHeight="1" x14ac:dyDescent="0.25">
      <c r="B5" s="19"/>
      <c r="E5" s="13"/>
      <c r="F5" s="12"/>
      <c r="G5" s="12"/>
      <c r="H5" s="12"/>
      <c r="I5" s="12"/>
      <c r="J5" s="12"/>
      <c r="K5" s="8"/>
    </row>
    <row r="6" spans="1:13" ht="27.75" customHeight="1" x14ac:dyDescent="0.25">
      <c r="A6" s="22"/>
      <c r="D6" s="10"/>
      <c r="E6" s="11"/>
      <c r="F6" s="12"/>
      <c r="G6" s="12"/>
      <c r="H6" s="12"/>
      <c r="I6" s="12"/>
      <c r="J6" s="12"/>
      <c r="K6" s="8"/>
    </row>
    <row r="7" spans="1:13" ht="58.5" customHeight="1" thickBot="1" x14ac:dyDescent="0.3">
      <c r="A7" s="22"/>
      <c r="C7" s="18" t="s">
        <v>44</v>
      </c>
      <c r="D7" s="14"/>
      <c r="E7" s="15"/>
      <c r="F7" s="16"/>
      <c r="G7" s="16"/>
      <c r="H7" s="16"/>
      <c r="I7" s="16"/>
      <c r="J7" s="16"/>
      <c r="K7" s="9"/>
    </row>
    <row r="8" spans="1:13" s="24" customFormat="1" ht="27.95" customHeight="1" x14ac:dyDescent="0.25">
      <c r="A8" s="23"/>
      <c r="C8" s="25" t="s">
        <v>45</v>
      </c>
      <c r="D8" s="197" t="s">
        <v>175</v>
      </c>
      <c r="E8" s="198"/>
      <c r="F8" s="198"/>
      <c r="G8" s="199"/>
      <c r="H8" s="27" t="s">
        <v>67</v>
      </c>
      <c r="I8" s="197" t="s">
        <v>248</v>
      </c>
      <c r="J8" s="198"/>
      <c r="K8" s="200"/>
    </row>
    <row r="9" spans="1:13" ht="27.95" customHeight="1" thickBot="1" x14ac:dyDescent="0.3">
      <c r="C9" s="26" t="s">
        <v>29</v>
      </c>
      <c r="D9" s="195">
        <v>44972</v>
      </c>
      <c r="E9" s="193"/>
      <c r="F9" s="193"/>
      <c r="G9" s="196"/>
      <c r="H9" s="28" t="s">
        <v>30</v>
      </c>
      <c r="I9" s="193" t="s">
        <v>43</v>
      </c>
      <c r="J9" s="193"/>
      <c r="K9" s="194"/>
    </row>
    <row r="10" spans="1:13" ht="27.95" customHeight="1" x14ac:dyDescent="0.25">
      <c r="C10" s="202"/>
      <c r="D10" s="29"/>
      <c r="E10" s="29"/>
      <c r="F10" s="29"/>
      <c r="G10" s="203"/>
      <c r="H10" s="203"/>
      <c r="I10" s="203"/>
      <c r="J10" s="203"/>
      <c r="K10" s="203"/>
    </row>
    <row r="11" spans="1:13" ht="30.75" customHeight="1" x14ac:dyDescent="0.25">
      <c r="C11" s="202"/>
      <c r="D11" s="30"/>
      <c r="E11" s="31"/>
      <c r="F11" s="32"/>
      <c r="G11" s="201"/>
      <c r="H11" s="201"/>
      <c r="I11" s="201"/>
      <c r="J11" s="201"/>
      <c r="K11" s="201"/>
    </row>
    <row r="12" spans="1:13" ht="30.75" customHeight="1" x14ac:dyDescent="0.25">
      <c r="C12" s="202"/>
      <c r="D12" s="30"/>
      <c r="E12" s="31"/>
      <c r="F12" s="32"/>
      <c r="G12" s="201"/>
      <c r="H12" s="201"/>
      <c r="I12" s="201"/>
      <c r="J12" s="201"/>
      <c r="K12" s="201"/>
    </row>
    <row r="13" spans="1:13" ht="30.75" customHeight="1" x14ac:dyDescent="0.25">
      <c r="C13" s="202"/>
      <c r="D13" s="30"/>
      <c r="E13" s="31"/>
      <c r="F13" s="32"/>
      <c r="G13" s="201"/>
      <c r="H13" s="201"/>
      <c r="I13" s="201"/>
      <c r="J13" s="201"/>
      <c r="K13" s="201"/>
    </row>
    <row r="14" spans="1:13" ht="30.75" customHeight="1" x14ac:dyDescent="0.25">
      <c r="C14" s="202"/>
      <c r="D14" s="30"/>
      <c r="E14" s="31"/>
      <c r="F14" s="32"/>
      <c r="G14" s="201"/>
      <c r="H14" s="201"/>
      <c r="I14" s="201"/>
      <c r="J14" s="201"/>
      <c r="K14" s="201"/>
    </row>
    <row r="15" spans="1:13" ht="30.75" customHeight="1" x14ac:dyDescent="0.25">
      <c r="C15" s="202"/>
      <c r="D15" s="30"/>
      <c r="E15" s="31"/>
      <c r="F15" s="32"/>
      <c r="G15" s="201"/>
      <c r="H15" s="201"/>
      <c r="I15" s="201"/>
      <c r="J15" s="201"/>
      <c r="K15" s="201"/>
    </row>
    <row r="16" spans="1:13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/>
    <row r="22" spans="2:13" x14ac:dyDescent="0.25"/>
    <row r="23" spans="2:13" x14ac:dyDescent="0.25"/>
    <row r="24" spans="2:13" x14ac:dyDescent="0.25"/>
    <row r="25" spans="2:13" x14ac:dyDescent="0.25"/>
    <row r="30" spans="2:13" s="19" customFormat="1" ht="51.95" hidden="1" customHeight="1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</sheetData>
  <mergeCells count="11">
    <mergeCell ref="C10:C15"/>
    <mergeCell ref="G12:K12"/>
    <mergeCell ref="G13:K13"/>
    <mergeCell ref="G14:K14"/>
    <mergeCell ref="G15:K15"/>
    <mergeCell ref="G10:K10"/>
    <mergeCell ref="I9:K9"/>
    <mergeCell ref="D9:G9"/>
    <mergeCell ref="D8:G8"/>
    <mergeCell ref="I8:K8"/>
    <mergeCell ref="G11:K11"/>
  </mergeCells>
  <pageMargins left="0" right="0" top="0" bottom="0" header="0" footer="0"/>
  <pageSetup paperSize="9" scale="99" pageOrder="overThenDown" orientation="landscape" r:id="rId1"/>
  <headerFooter alignWithMargins="0">
    <oddFooter>&amp;C- uso restrito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pageSetUpPr fitToPage="1"/>
  </sheetPr>
  <dimension ref="A1:AC42"/>
  <sheetViews>
    <sheetView showGridLines="0" topLeftCell="C1" zoomScale="80" zoomScaleNormal="80" workbookViewId="0">
      <selection activeCell="J16" sqref="J16"/>
    </sheetView>
  </sheetViews>
  <sheetFormatPr defaultRowHeight="15" x14ac:dyDescent="0.25"/>
  <cols>
    <col min="1" max="1" width="7.85546875" customWidth="1"/>
    <col min="2" max="2" width="13.7109375" customWidth="1"/>
    <col min="3" max="3" width="15.42578125" customWidth="1"/>
    <col min="4" max="4" width="14" bestFit="1" customWidth="1"/>
    <col min="5" max="5" width="18.7109375" bestFit="1" customWidth="1"/>
    <col min="6" max="6" width="10.85546875" bestFit="1" customWidth="1"/>
    <col min="7" max="7" width="19" bestFit="1" customWidth="1"/>
    <col min="8" max="8" width="16.28515625" bestFit="1" customWidth="1"/>
    <col min="9" max="9" width="11.5703125" bestFit="1" customWidth="1"/>
    <col min="10" max="10" width="16.28515625" bestFit="1" customWidth="1"/>
    <col min="11" max="11" width="7.42578125" bestFit="1" customWidth="1"/>
    <col min="12" max="12" width="17.42578125" bestFit="1" customWidth="1"/>
    <col min="13" max="14" width="15.7109375" bestFit="1" customWidth="1"/>
    <col min="15" max="15" width="7.42578125" bestFit="1" customWidth="1"/>
    <col min="16" max="16" width="13.7109375" bestFit="1" customWidth="1"/>
    <col min="17" max="17" width="14.5703125" bestFit="1" customWidth="1"/>
    <col min="18" max="18" width="8.85546875" bestFit="1" customWidth="1"/>
    <col min="19" max="19" width="14.140625" hidden="1" customWidth="1"/>
    <col min="20" max="20" width="12.140625" hidden="1" customWidth="1"/>
    <col min="21" max="21" width="7.7109375" hidden="1" customWidth="1"/>
    <col min="22" max="22" width="17.7109375" customWidth="1"/>
    <col min="23" max="23" width="25.7109375" customWidth="1"/>
    <col min="24" max="24" width="17.7109375" style="39" customWidth="1"/>
    <col min="25" max="25" width="25.7109375" style="39" customWidth="1"/>
    <col min="26" max="26" width="17.7109375" style="39" customWidth="1"/>
    <col min="27" max="27" width="25.7109375" customWidth="1"/>
    <col min="28" max="28" width="17.7109375" customWidth="1"/>
    <col min="29" max="29" width="25.7109375" customWidth="1"/>
  </cols>
  <sheetData>
    <row r="1" spans="1:26" ht="15.75" thickBot="1" x14ac:dyDescent="0.3"/>
    <row r="2" spans="1:26" ht="15" customHeight="1" x14ac:dyDescent="0.25">
      <c r="B2" s="216" t="s">
        <v>181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8"/>
      <c r="X2"/>
      <c r="Y2"/>
      <c r="Z2"/>
    </row>
    <row r="3" spans="1:26" ht="18.75" customHeight="1" x14ac:dyDescent="0.25">
      <c r="B3" s="219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1"/>
      <c r="X3"/>
      <c r="Y3"/>
      <c r="Z3"/>
    </row>
    <row r="4" spans="1:26" ht="20.25" customHeight="1" x14ac:dyDescent="0.25">
      <c r="B4" s="219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1"/>
      <c r="X4"/>
      <c r="Y4"/>
      <c r="Z4"/>
    </row>
    <row r="5" spans="1:26" ht="7.5" customHeight="1" thickBot="1" x14ac:dyDescent="0.3">
      <c r="B5" s="222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4"/>
      <c r="X5"/>
      <c r="Y5"/>
      <c r="Z5"/>
    </row>
    <row r="6" spans="1:26" s="33" customFormat="1" ht="20.25" customHeight="1" x14ac:dyDescent="0.25">
      <c r="A6" s="100"/>
      <c r="B6" s="145"/>
      <c r="C6" s="146"/>
      <c r="D6" s="146"/>
      <c r="E6" s="146"/>
      <c r="F6" s="229"/>
      <c r="G6" s="229"/>
      <c r="H6" s="229"/>
      <c r="I6" s="229"/>
      <c r="J6" s="229"/>
      <c r="K6" s="229"/>
      <c r="L6" s="229"/>
      <c r="M6" s="229"/>
      <c r="N6" s="146"/>
      <c r="O6" s="146"/>
      <c r="P6" s="146"/>
      <c r="Q6" s="146"/>
      <c r="R6" s="146"/>
      <c r="S6" s="146"/>
      <c r="T6" s="146"/>
      <c r="U6" s="146"/>
      <c r="V6" s="146"/>
      <c r="W6" s="147"/>
    </row>
    <row r="7" spans="1:26" ht="30" customHeight="1" x14ac:dyDescent="0.25">
      <c r="A7" s="101"/>
      <c r="B7" s="148"/>
      <c r="C7" s="113"/>
      <c r="D7" s="226" t="s">
        <v>46</v>
      </c>
      <c r="E7" s="207" t="s">
        <v>31</v>
      </c>
      <c r="F7" s="207" t="s">
        <v>47</v>
      </c>
      <c r="G7" s="209" t="s">
        <v>32</v>
      </c>
      <c r="H7" s="210"/>
      <c r="I7" s="210"/>
      <c r="J7" s="210"/>
      <c r="K7" s="211"/>
      <c r="L7" s="209" t="s">
        <v>33</v>
      </c>
      <c r="M7" s="210"/>
      <c r="N7" s="210"/>
      <c r="O7" s="211"/>
      <c r="P7" s="209" t="s">
        <v>34</v>
      </c>
      <c r="Q7" s="210"/>
      <c r="R7" s="210"/>
      <c r="S7" s="210"/>
      <c r="T7" s="210"/>
      <c r="U7" s="211"/>
      <c r="V7" s="113"/>
      <c r="W7" s="101"/>
      <c r="X7"/>
      <c r="Y7"/>
      <c r="Z7"/>
    </row>
    <row r="8" spans="1:26" ht="15" customHeight="1" x14ac:dyDescent="0.25">
      <c r="A8" s="101"/>
      <c r="B8" s="148"/>
      <c r="C8" s="113"/>
      <c r="D8" s="227"/>
      <c r="E8" s="225"/>
      <c r="F8" s="225"/>
      <c r="G8" s="207" t="s">
        <v>35</v>
      </c>
      <c r="H8" s="207" t="s">
        <v>36</v>
      </c>
      <c r="I8" s="207" t="s">
        <v>35</v>
      </c>
      <c r="J8" s="207" t="s">
        <v>49</v>
      </c>
      <c r="K8" s="207" t="s">
        <v>37</v>
      </c>
      <c r="L8" s="207" t="s">
        <v>35</v>
      </c>
      <c r="M8" s="207" t="s">
        <v>38</v>
      </c>
      <c r="N8" s="207" t="s">
        <v>48</v>
      </c>
      <c r="O8" s="207" t="s">
        <v>37</v>
      </c>
      <c r="P8" s="209" t="s">
        <v>79</v>
      </c>
      <c r="Q8" s="210"/>
      <c r="R8" s="211"/>
      <c r="S8" s="209" t="s">
        <v>80</v>
      </c>
      <c r="T8" s="210"/>
      <c r="U8" s="211"/>
      <c r="V8" s="113"/>
      <c r="W8" s="101"/>
      <c r="X8"/>
      <c r="Y8"/>
      <c r="Z8"/>
    </row>
    <row r="9" spans="1:26" x14ac:dyDescent="0.25">
      <c r="A9" s="101"/>
      <c r="B9" s="148"/>
      <c r="C9" s="113"/>
      <c r="D9" s="22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141" t="s">
        <v>39</v>
      </c>
      <c r="Q9" s="142" t="s">
        <v>40</v>
      </c>
      <c r="R9" s="143" t="s">
        <v>41</v>
      </c>
      <c r="S9" s="141" t="s">
        <v>42</v>
      </c>
      <c r="T9" s="142" t="s">
        <v>40</v>
      </c>
      <c r="U9" s="143" t="s">
        <v>41</v>
      </c>
      <c r="V9" s="113"/>
      <c r="W9" s="101"/>
      <c r="X9"/>
      <c r="Y9"/>
      <c r="Z9"/>
    </row>
    <row r="10" spans="1:26" ht="15" customHeight="1" x14ac:dyDescent="0.25">
      <c r="B10" s="104"/>
      <c r="C10" s="113"/>
      <c r="D10" s="59">
        <v>2022</v>
      </c>
      <c r="E10" s="60" t="s">
        <v>169</v>
      </c>
      <c r="F10" s="103">
        <v>593</v>
      </c>
      <c r="G10" s="60">
        <v>61</v>
      </c>
      <c r="H10" s="89">
        <v>60099791.871926263</v>
      </c>
      <c r="I10" s="60">
        <v>61</v>
      </c>
      <c r="J10" s="89">
        <v>59666232.619999997</v>
      </c>
      <c r="K10" s="88">
        <v>44627</v>
      </c>
      <c r="L10" s="60">
        <v>42</v>
      </c>
      <c r="M10" s="89">
        <v>130867569.53</v>
      </c>
      <c r="N10" s="89">
        <v>130434010.28999999</v>
      </c>
      <c r="O10" s="88">
        <v>43899</v>
      </c>
      <c r="P10" s="90" t="str">
        <f t="shared" ref="P10:P12" si="0">IF(I10&gt;=G10,"0",G10-I10)</f>
        <v>0</v>
      </c>
      <c r="Q10" s="91">
        <f>IF(J10&gt;=H10,"0,00",H10-J10)</f>
        <v>433559.25192626566</v>
      </c>
      <c r="R10" s="92">
        <f t="shared" ref="R10" si="1">(H10-J10)/H10</f>
        <v>7.2139892405981738E-3</v>
      </c>
      <c r="S10" s="60" t="str">
        <f t="shared" ref="S10" si="2">P10</f>
        <v>0</v>
      </c>
      <c r="T10" s="102">
        <v>0</v>
      </c>
      <c r="U10" s="92">
        <f>(SUM(T10)/SUM(M10))</f>
        <v>0</v>
      </c>
      <c r="V10" s="113"/>
      <c r="W10" s="101"/>
      <c r="X10"/>
      <c r="Y10"/>
      <c r="Z10"/>
    </row>
    <row r="11" spans="1:26" ht="15" customHeight="1" x14ac:dyDescent="0.25">
      <c r="B11" s="104"/>
      <c r="C11" s="113"/>
      <c r="D11" s="59">
        <v>2022</v>
      </c>
      <c r="E11" s="60" t="s">
        <v>172</v>
      </c>
      <c r="F11" s="103">
        <v>860</v>
      </c>
      <c r="G11" s="60">
        <v>70</v>
      </c>
      <c r="H11" s="89">
        <v>305179626.45584887</v>
      </c>
      <c r="I11" s="60">
        <v>68</v>
      </c>
      <c r="J11" s="89">
        <v>304225617.32000005</v>
      </c>
      <c r="K11" s="88">
        <v>44655</v>
      </c>
      <c r="L11" s="60">
        <v>33</v>
      </c>
      <c r="M11" s="89">
        <v>383599526.87000006</v>
      </c>
      <c r="N11" s="89">
        <v>382645517.7600019</v>
      </c>
      <c r="O11" s="88">
        <v>44657</v>
      </c>
      <c r="P11" s="90">
        <f t="shared" si="0"/>
        <v>2</v>
      </c>
      <c r="Q11" s="91">
        <f>IF(J11&gt;=H11,"0,00",H11-J11)</f>
        <v>954009.13584882021</v>
      </c>
      <c r="R11" s="92">
        <f t="shared" ref="R11:R13" si="3">(H11-J11)/H11</f>
        <v>3.1260577481139265E-3</v>
      </c>
      <c r="S11" s="60">
        <v>0</v>
      </c>
      <c r="T11" s="102">
        <v>0</v>
      </c>
      <c r="U11" s="92">
        <f>(SUM(T10:T11)/SUM(M10:M11))</f>
        <v>0</v>
      </c>
      <c r="V11" s="113"/>
      <c r="W11" s="101"/>
      <c r="X11"/>
      <c r="Y11"/>
      <c r="Z11"/>
    </row>
    <row r="12" spans="1:26" ht="15" customHeight="1" x14ac:dyDescent="0.25">
      <c r="B12" s="104"/>
      <c r="C12" s="113"/>
      <c r="D12" s="59">
        <v>2022</v>
      </c>
      <c r="E12" s="60" t="s">
        <v>197</v>
      </c>
      <c r="F12" s="103">
        <v>1132</v>
      </c>
      <c r="G12" s="60">
        <v>81</v>
      </c>
      <c r="H12" s="89">
        <v>779265528.71946859</v>
      </c>
      <c r="I12" s="60">
        <v>80</v>
      </c>
      <c r="J12" s="89">
        <v>778110736.89999986</v>
      </c>
      <c r="K12" s="88">
        <v>44687</v>
      </c>
      <c r="L12" s="60">
        <v>23</v>
      </c>
      <c r="M12" s="89">
        <v>855717190.93946862</v>
      </c>
      <c r="N12" s="89">
        <v>854562399.11999989</v>
      </c>
      <c r="O12" s="88">
        <v>44691</v>
      </c>
      <c r="P12" s="90">
        <f t="shared" si="0"/>
        <v>1</v>
      </c>
      <c r="Q12" s="91">
        <f>IF(J12&gt;=H12,"0,00",H12-J12)</f>
        <v>1154791.8194687366</v>
      </c>
      <c r="R12" s="92">
        <f t="shared" si="3"/>
        <v>1.4818977317864338E-3</v>
      </c>
      <c r="S12" s="60">
        <f t="shared" ref="S12" si="4">P12</f>
        <v>1</v>
      </c>
      <c r="T12" s="102">
        <v>0</v>
      </c>
      <c r="U12" s="92">
        <f>(SUM(T10:T12)/SUM(M10:M12))</f>
        <v>0</v>
      </c>
      <c r="V12" s="113"/>
      <c r="W12" s="101"/>
      <c r="X12"/>
      <c r="Y12"/>
      <c r="Z12"/>
    </row>
    <row r="13" spans="1:26" ht="15" customHeight="1" x14ac:dyDescent="0.25">
      <c r="B13" s="104"/>
      <c r="C13" s="113"/>
      <c r="D13" s="59">
        <v>2022</v>
      </c>
      <c r="E13" s="60" t="s">
        <v>198</v>
      </c>
      <c r="F13" s="103">
        <v>1452</v>
      </c>
      <c r="G13" s="60">
        <v>94</v>
      </c>
      <c r="H13" s="89">
        <v>196346637.08008811</v>
      </c>
      <c r="I13" s="60">
        <v>94</v>
      </c>
      <c r="J13" s="89">
        <v>196346637.08008811</v>
      </c>
      <c r="K13" s="88">
        <v>44714</v>
      </c>
      <c r="L13" s="60">
        <v>10</v>
      </c>
      <c r="M13" s="89">
        <v>275667791.28000003</v>
      </c>
      <c r="N13" s="89">
        <v>275667791.28000003</v>
      </c>
      <c r="O13" s="88">
        <v>44718</v>
      </c>
      <c r="P13" s="90" t="str">
        <f t="shared" ref="P13:P20" si="5">IF(I13&gt;=G13,"0",G13-I13)</f>
        <v>0</v>
      </c>
      <c r="Q13" s="91" t="str">
        <f t="shared" ref="Q13" si="6">IF(J13&gt;=H13,"0,00",H13-J13)</f>
        <v>0,00</v>
      </c>
      <c r="R13" s="92">
        <f t="shared" si="3"/>
        <v>0</v>
      </c>
      <c r="S13" s="105"/>
      <c r="T13" s="150"/>
      <c r="U13" s="110"/>
      <c r="V13" s="113"/>
      <c r="W13" s="101"/>
      <c r="X13"/>
      <c r="Y13"/>
      <c r="Z13"/>
    </row>
    <row r="14" spans="1:26" x14ac:dyDescent="0.25">
      <c r="B14" s="104"/>
      <c r="C14" s="113"/>
      <c r="D14" s="59">
        <v>2022</v>
      </c>
      <c r="E14" s="60" t="s">
        <v>199</v>
      </c>
      <c r="F14" s="103">
        <v>1741</v>
      </c>
      <c r="G14" s="60">
        <v>34</v>
      </c>
      <c r="H14" s="89">
        <v>6942.2599999999993</v>
      </c>
      <c r="I14" s="60">
        <v>33</v>
      </c>
      <c r="J14" s="89">
        <v>6941.2599999999993</v>
      </c>
      <c r="K14" s="88">
        <v>44747</v>
      </c>
      <c r="L14" s="60">
        <v>67</v>
      </c>
      <c r="M14" s="89">
        <v>82783343.313612491</v>
      </c>
      <c r="N14" s="89">
        <v>82783343.313612491</v>
      </c>
      <c r="O14" s="88">
        <v>44749</v>
      </c>
      <c r="P14" s="90">
        <f t="shared" si="5"/>
        <v>1</v>
      </c>
      <c r="Q14" s="91">
        <f>IF(J14&gt;=H14,"0,00",H14-J14)</f>
        <v>1</v>
      </c>
      <c r="R14" s="92">
        <f t="shared" ref="R14:R16" si="7">(H14-J14)/H14</f>
        <v>1.4404531089299452E-4</v>
      </c>
      <c r="S14" s="60">
        <f t="shared" ref="S14:S18" si="8">P14</f>
        <v>1</v>
      </c>
      <c r="T14" s="102">
        <v>0</v>
      </c>
      <c r="U14" s="92">
        <f>(SUM(T10:T14)/SUM(M10:M14))</f>
        <v>0</v>
      </c>
      <c r="V14" s="113"/>
      <c r="W14" s="101"/>
      <c r="X14"/>
      <c r="Y14"/>
      <c r="Z14"/>
    </row>
    <row r="15" spans="1:26" ht="15" customHeight="1" x14ac:dyDescent="0.25">
      <c r="B15" s="104"/>
      <c r="C15" s="113"/>
      <c r="D15" s="59">
        <v>2022</v>
      </c>
      <c r="E15" s="60" t="s">
        <v>240</v>
      </c>
      <c r="F15" s="103">
        <v>2061</v>
      </c>
      <c r="G15" s="60">
        <v>5</v>
      </c>
      <c r="H15" s="89">
        <v>16410.010000000002</v>
      </c>
      <c r="I15" s="60">
        <v>5</v>
      </c>
      <c r="J15" s="89">
        <v>16410.010000000002</v>
      </c>
      <c r="K15" s="88">
        <v>44776</v>
      </c>
      <c r="L15" s="60">
        <v>69</v>
      </c>
      <c r="M15" s="89">
        <v>78467691.009999976</v>
      </c>
      <c r="N15" s="89">
        <v>78467691.009999976</v>
      </c>
      <c r="O15" s="88">
        <v>44781</v>
      </c>
      <c r="P15" s="90" t="str">
        <f t="shared" si="5"/>
        <v>0</v>
      </c>
      <c r="Q15" s="91" t="str">
        <f t="shared" ref="Q15:Q16" si="9">IF(J15&gt;=H15,"0,00",H15-J15)</f>
        <v>0,00</v>
      </c>
      <c r="R15" s="92">
        <f t="shared" si="7"/>
        <v>0</v>
      </c>
      <c r="S15" s="60">
        <v>0</v>
      </c>
      <c r="T15" s="102">
        <v>0</v>
      </c>
      <c r="U15" s="92">
        <f>(SUM(T10:T15)/SUM(M10:M15))</f>
        <v>0</v>
      </c>
      <c r="V15" s="113"/>
      <c r="W15" s="101"/>
      <c r="X15"/>
      <c r="Y15"/>
      <c r="Z15"/>
    </row>
    <row r="16" spans="1:26" ht="15" customHeight="1" x14ac:dyDescent="0.25">
      <c r="B16" s="104"/>
      <c r="C16" s="113"/>
      <c r="D16" s="59">
        <v>2022</v>
      </c>
      <c r="E16" s="60" t="s">
        <v>241</v>
      </c>
      <c r="F16" s="103">
        <v>2374</v>
      </c>
      <c r="G16" s="60">
        <v>4</v>
      </c>
      <c r="H16" s="89">
        <v>12321.74</v>
      </c>
      <c r="I16" s="60">
        <v>4</v>
      </c>
      <c r="J16" s="89">
        <v>12321.74</v>
      </c>
      <c r="K16" s="88">
        <v>44805</v>
      </c>
      <c r="L16" s="60">
        <v>69</v>
      </c>
      <c r="M16" s="89">
        <v>121282639.55</v>
      </c>
      <c r="N16" s="89">
        <v>121282639.55</v>
      </c>
      <c r="O16" s="88">
        <v>44809</v>
      </c>
      <c r="P16" s="90" t="str">
        <f t="shared" si="5"/>
        <v>0</v>
      </c>
      <c r="Q16" s="91" t="str">
        <f t="shared" si="9"/>
        <v>0,00</v>
      </c>
      <c r="R16" s="92">
        <f t="shared" si="7"/>
        <v>0</v>
      </c>
      <c r="S16" s="60">
        <v>0</v>
      </c>
      <c r="T16" s="102">
        <v>0</v>
      </c>
      <c r="U16" s="92">
        <f>(SUM(T10:T16)/SUM(M10:M16))</f>
        <v>0</v>
      </c>
      <c r="V16" s="113"/>
      <c r="W16" s="101"/>
      <c r="X16"/>
      <c r="Y16"/>
      <c r="Z16"/>
    </row>
    <row r="17" spans="1:28" ht="15" customHeight="1" x14ac:dyDescent="0.25">
      <c r="B17" s="104"/>
      <c r="C17" s="113"/>
      <c r="D17" s="59">
        <v>2022</v>
      </c>
      <c r="E17" s="60" t="s">
        <v>242</v>
      </c>
      <c r="F17" s="103">
        <v>2835</v>
      </c>
      <c r="G17" s="60">
        <v>4</v>
      </c>
      <c r="H17" s="89">
        <v>6696.6</v>
      </c>
      <c r="I17" s="60">
        <v>4</v>
      </c>
      <c r="J17" s="89">
        <v>6696.6</v>
      </c>
      <c r="K17" s="88">
        <v>44840</v>
      </c>
      <c r="L17" s="60">
        <v>69</v>
      </c>
      <c r="M17" s="89">
        <v>111278140.81</v>
      </c>
      <c r="N17" s="89">
        <v>111278140.81</v>
      </c>
      <c r="O17" s="88">
        <v>44844</v>
      </c>
      <c r="P17" s="90" t="str">
        <f t="shared" si="5"/>
        <v>0</v>
      </c>
      <c r="Q17" s="91" t="str">
        <f t="shared" ref="Q17:Q19" si="10">IF(J17&gt;=H17,"0,00",H17-J17)</f>
        <v>0,00</v>
      </c>
      <c r="R17" s="92">
        <f t="shared" ref="R17:R19" si="11">(H17-J17)/H17</f>
        <v>0</v>
      </c>
      <c r="S17" s="60" t="str">
        <f t="shared" si="8"/>
        <v>0</v>
      </c>
      <c r="T17" s="102">
        <v>0</v>
      </c>
      <c r="U17" s="92">
        <f>(SUM(T10:T17)/SUM(M10:M17))</f>
        <v>0</v>
      </c>
      <c r="V17" s="113"/>
      <c r="W17" s="101"/>
      <c r="X17"/>
      <c r="Y17"/>
      <c r="Z17"/>
    </row>
    <row r="18" spans="1:28" ht="15" customHeight="1" x14ac:dyDescent="0.25">
      <c r="B18" s="104"/>
      <c r="C18" s="113"/>
      <c r="D18" s="59">
        <v>2022</v>
      </c>
      <c r="E18" s="60" t="s">
        <v>243</v>
      </c>
      <c r="F18" s="103">
        <v>3158</v>
      </c>
      <c r="G18" s="60">
        <v>3</v>
      </c>
      <c r="H18" s="89">
        <v>3258.16</v>
      </c>
      <c r="I18" s="60">
        <v>3</v>
      </c>
      <c r="J18" s="89">
        <v>3258.16</v>
      </c>
      <c r="K18" s="88">
        <v>44872</v>
      </c>
      <c r="L18" s="60">
        <v>69</v>
      </c>
      <c r="M18" s="89">
        <v>105418223.50999995</v>
      </c>
      <c r="N18" s="89">
        <v>105418223.50999995</v>
      </c>
      <c r="O18" s="88">
        <v>44874</v>
      </c>
      <c r="P18" s="90" t="str">
        <f t="shared" si="5"/>
        <v>0</v>
      </c>
      <c r="Q18" s="91" t="str">
        <f t="shared" si="10"/>
        <v>0,00</v>
      </c>
      <c r="R18" s="92">
        <f t="shared" si="11"/>
        <v>0</v>
      </c>
      <c r="S18" s="60" t="str">
        <f t="shared" si="8"/>
        <v>0</v>
      </c>
      <c r="T18" s="102">
        <v>0</v>
      </c>
      <c r="U18" s="92">
        <f>(SUM(T10:T18)/SUM(M10:M18))</f>
        <v>0</v>
      </c>
      <c r="V18" s="113"/>
      <c r="W18" s="101"/>
      <c r="X18"/>
      <c r="Y18"/>
      <c r="Z18"/>
    </row>
    <row r="19" spans="1:28" ht="15" customHeight="1" x14ac:dyDescent="0.25">
      <c r="B19" s="104"/>
      <c r="C19" s="113"/>
      <c r="D19" s="59">
        <v>2022</v>
      </c>
      <c r="E19" s="60" t="s">
        <v>244</v>
      </c>
      <c r="F19" s="103">
        <v>3471</v>
      </c>
      <c r="G19" s="60">
        <v>2</v>
      </c>
      <c r="H19" s="89">
        <v>3495.96</v>
      </c>
      <c r="I19" s="60">
        <v>2</v>
      </c>
      <c r="J19" s="89">
        <v>3495.96</v>
      </c>
      <c r="K19" s="88">
        <v>44901</v>
      </c>
      <c r="L19" s="60">
        <v>69</v>
      </c>
      <c r="M19" s="89">
        <v>106971206.31999999</v>
      </c>
      <c r="N19" s="89">
        <v>106971206.31999999</v>
      </c>
      <c r="O19" s="88">
        <v>44903</v>
      </c>
      <c r="P19" s="90" t="str">
        <f t="shared" si="5"/>
        <v>0</v>
      </c>
      <c r="Q19" s="91" t="str">
        <f t="shared" si="10"/>
        <v>0,00</v>
      </c>
      <c r="R19" s="92">
        <f t="shared" si="11"/>
        <v>0</v>
      </c>
      <c r="S19" s="60">
        <v>0</v>
      </c>
      <c r="T19" s="102">
        <v>0</v>
      </c>
      <c r="U19" s="92">
        <f>(SUM(T10:T19)/SUM(M10:M19))</f>
        <v>0</v>
      </c>
      <c r="V19" s="113"/>
      <c r="W19" s="101"/>
      <c r="X19"/>
      <c r="Y19"/>
      <c r="Z19"/>
    </row>
    <row r="20" spans="1:28" ht="15" customHeight="1" x14ac:dyDescent="0.25">
      <c r="B20" s="104"/>
      <c r="C20" s="113"/>
      <c r="D20" s="59">
        <v>2022</v>
      </c>
      <c r="E20" s="60" t="s">
        <v>245</v>
      </c>
      <c r="F20" s="103">
        <v>3714</v>
      </c>
      <c r="G20" s="60">
        <v>5</v>
      </c>
      <c r="H20" s="89">
        <v>4508.82</v>
      </c>
      <c r="I20" s="60">
        <v>5</v>
      </c>
      <c r="J20" s="89">
        <v>4508.82</v>
      </c>
      <c r="K20" s="88">
        <v>44929</v>
      </c>
      <c r="L20" s="60">
        <v>69</v>
      </c>
      <c r="M20" s="89">
        <v>78994650.590000004</v>
      </c>
      <c r="N20" s="89">
        <v>78994650.590000004</v>
      </c>
      <c r="O20" s="88">
        <v>44931</v>
      </c>
      <c r="P20" s="90" t="str">
        <f t="shared" si="5"/>
        <v>0</v>
      </c>
      <c r="Q20" s="91" t="str">
        <f>IF(J20&gt;=H20,"0,00",H20-J20)</f>
        <v>0,00</v>
      </c>
      <c r="R20" s="92">
        <f>(H20-J20)/H20</f>
        <v>0</v>
      </c>
      <c r="S20" s="60">
        <v>0</v>
      </c>
      <c r="T20" s="102">
        <v>0</v>
      </c>
      <c r="U20" s="92">
        <f>(SUM(T10:T20)/SUM(M10:M20))</f>
        <v>0</v>
      </c>
      <c r="V20" s="113"/>
      <c r="W20" s="101"/>
      <c r="X20"/>
      <c r="Y20"/>
      <c r="Z20"/>
    </row>
    <row r="21" spans="1:28" ht="15" customHeight="1" x14ac:dyDescent="0.25">
      <c r="B21" s="104"/>
      <c r="C21" s="113"/>
      <c r="D21" s="59">
        <v>2022</v>
      </c>
      <c r="E21" s="60" t="s">
        <v>246</v>
      </c>
      <c r="F21" s="103">
        <v>251</v>
      </c>
      <c r="G21" s="60">
        <v>4</v>
      </c>
      <c r="H21" s="89">
        <v>2054.25</v>
      </c>
      <c r="I21" s="60">
        <v>4</v>
      </c>
      <c r="J21" s="89">
        <v>2054.25</v>
      </c>
      <c r="K21" s="88">
        <v>44959</v>
      </c>
      <c r="L21" s="60">
        <v>69</v>
      </c>
      <c r="M21" s="89">
        <v>90228681.640000001</v>
      </c>
      <c r="N21" s="89">
        <v>90228681.640000001</v>
      </c>
      <c r="O21" s="88">
        <v>44963</v>
      </c>
      <c r="P21" s="90">
        <v>0</v>
      </c>
      <c r="Q21" s="91" t="str">
        <f t="shared" ref="Q21" si="12">IF(J21&gt;=H21,"0,00",H21-J21)</f>
        <v>0,00</v>
      </c>
      <c r="R21" s="92">
        <f t="shared" ref="R21" si="13">(H21-J21)/H21</f>
        <v>0</v>
      </c>
      <c r="S21" s="60">
        <f t="shared" ref="S21" si="14">P21</f>
        <v>0</v>
      </c>
      <c r="T21" s="102" t="str">
        <f t="shared" ref="T21" si="15">Q21</f>
        <v>0,00</v>
      </c>
      <c r="U21" s="92">
        <f>(SUM(T10:T21)/SUM(M10:M21))</f>
        <v>0</v>
      </c>
      <c r="V21" s="113"/>
      <c r="W21" s="101"/>
      <c r="X21"/>
      <c r="Y21"/>
      <c r="Z21"/>
    </row>
    <row r="22" spans="1:28" ht="15" customHeight="1" x14ac:dyDescent="0.25">
      <c r="B22" s="104"/>
      <c r="C22" s="113"/>
      <c r="D22" s="59"/>
      <c r="E22" s="60"/>
      <c r="F22" s="103"/>
      <c r="G22" s="60"/>
      <c r="H22" s="89"/>
      <c r="I22" s="60"/>
      <c r="J22" s="89"/>
      <c r="K22" s="88"/>
      <c r="L22" s="60"/>
      <c r="M22" s="89"/>
      <c r="N22" s="89"/>
      <c r="O22" s="88"/>
      <c r="P22" s="90"/>
      <c r="Q22" s="91"/>
      <c r="R22" s="92"/>
      <c r="S22" s="105"/>
      <c r="T22" s="150"/>
      <c r="U22" s="110"/>
      <c r="V22" s="113"/>
      <c r="W22" s="101"/>
      <c r="X22"/>
      <c r="Y22"/>
      <c r="Z22"/>
    </row>
    <row r="23" spans="1:28" ht="15" customHeight="1" x14ac:dyDescent="0.25">
      <c r="B23" s="104"/>
      <c r="C23" s="119"/>
      <c r="D23" s="106"/>
      <c r="E23" s="105"/>
      <c r="F23" s="107"/>
      <c r="G23" s="105"/>
      <c r="H23" s="107"/>
      <c r="I23" s="108"/>
      <c r="J23" s="105"/>
      <c r="K23" s="107"/>
      <c r="L23" s="107"/>
      <c r="M23" s="108"/>
      <c r="N23" s="109"/>
      <c r="O23" s="111"/>
      <c r="P23" s="110"/>
      <c r="Q23" s="105"/>
      <c r="R23" s="112"/>
      <c r="S23" s="112"/>
      <c r="T23" s="112"/>
      <c r="U23" s="112"/>
      <c r="V23" s="112"/>
      <c r="W23" s="101"/>
      <c r="AA23" s="113"/>
      <c r="AB23" s="113"/>
    </row>
    <row r="24" spans="1:28" ht="15" customHeight="1" x14ac:dyDescent="0.25">
      <c r="B24" s="212" t="s">
        <v>182</v>
      </c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4"/>
      <c r="X24"/>
      <c r="Y24"/>
      <c r="Z24"/>
    </row>
    <row r="25" spans="1:28" ht="15" customHeight="1" x14ac:dyDescent="0.25">
      <c r="B25" s="212" t="s">
        <v>195</v>
      </c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4"/>
      <c r="X25"/>
      <c r="Y25"/>
      <c r="Z25"/>
    </row>
    <row r="26" spans="1:28" ht="15" customHeight="1" x14ac:dyDescent="0.25">
      <c r="B26" s="212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4"/>
      <c r="X26"/>
      <c r="Y26"/>
      <c r="Z26"/>
    </row>
    <row r="27" spans="1:28" ht="15" customHeight="1" x14ac:dyDescent="0.25">
      <c r="B27" s="212" t="s">
        <v>196</v>
      </c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149"/>
      <c r="X27"/>
      <c r="Y27"/>
      <c r="Z27"/>
    </row>
    <row r="28" spans="1:28" ht="15" customHeight="1" x14ac:dyDescent="0.25">
      <c r="B28" s="212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149"/>
      <c r="X28"/>
      <c r="Y28"/>
      <c r="Z28"/>
    </row>
    <row r="29" spans="1:28" ht="15" customHeight="1" x14ac:dyDescent="0.25">
      <c r="B29" s="215" t="s">
        <v>201</v>
      </c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4"/>
      <c r="X29"/>
      <c r="Y29"/>
      <c r="Z29"/>
    </row>
    <row r="30" spans="1:28" ht="15" customHeight="1" x14ac:dyDescent="0.25">
      <c r="B30" s="215" t="s">
        <v>200</v>
      </c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4"/>
      <c r="X30"/>
      <c r="Y30"/>
      <c r="Z30"/>
    </row>
    <row r="31" spans="1:28" ht="14.45" customHeight="1" thickBot="1" x14ac:dyDescent="0.3">
      <c r="A31" s="113"/>
      <c r="B31" s="204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6"/>
      <c r="X31"/>
      <c r="Y31"/>
      <c r="Z31"/>
    </row>
    <row r="32" spans="1:28" x14ac:dyDescent="0.25">
      <c r="A32" s="113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/>
      <c r="Y32"/>
      <c r="Z32"/>
    </row>
    <row r="33" spans="1:29" x14ac:dyDescent="0.25">
      <c r="A33" s="113"/>
      <c r="B33" s="120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21"/>
      <c r="V33" s="121"/>
      <c r="W33" s="121"/>
      <c r="X33"/>
      <c r="Y33"/>
      <c r="Z33"/>
    </row>
    <row r="34" spans="1:29" x14ac:dyDescent="0.25">
      <c r="A34" s="113"/>
      <c r="B34" s="120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8"/>
      <c r="V34" s="118"/>
      <c r="W34" s="118"/>
      <c r="X34" s="118"/>
      <c r="Y34" s="118"/>
      <c r="Z34" s="118"/>
      <c r="AA34" s="118"/>
      <c r="AB34" s="118"/>
      <c r="AC34" s="118"/>
    </row>
    <row r="35" spans="1:29" x14ac:dyDescent="0.25">
      <c r="B35" s="113"/>
      <c r="C35" s="53"/>
      <c r="H35" s="36"/>
      <c r="I35" s="37"/>
      <c r="M35" s="37"/>
    </row>
    <row r="36" spans="1:29" ht="15.75" x14ac:dyDescent="0.25">
      <c r="B36" s="87"/>
      <c r="C36" s="34"/>
      <c r="L36" s="36"/>
      <c r="N36" s="35"/>
    </row>
    <row r="37" spans="1:29" ht="15.75" x14ac:dyDescent="0.25">
      <c r="B37" s="87"/>
      <c r="C37" s="34"/>
      <c r="F37" s="35"/>
      <c r="J37" s="35"/>
      <c r="L37" s="36"/>
      <c r="N37" s="36"/>
    </row>
    <row r="38" spans="1:29" ht="15.75" x14ac:dyDescent="0.25">
      <c r="B38" s="87"/>
      <c r="C38" s="34"/>
      <c r="F38" s="36"/>
      <c r="L38" s="36"/>
      <c r="N38" s="37"/>
    </row>
    <row r="39" spans="1:29" x14ac:dyDescent="0.25">
      <c r="B39" s="53"/>
      <c r="C39" s="34"/>
      <c r="D39" s="38"/>
      <c r="F39" s="37"/>
      <c r="G39" s="37"/>
      <c r="L39" s="36"/>
    </row>
    <row r="40" spans="1:29" x14ac:dyDescent="0.25">
      <c r="C40" s="34"/>
      <c r="F40" s="37"/>
      <c r="L40" s="36"/>
    </row>
    <row r="41" spans="1:29" x14ac:dyDescent="0.25">
      <c r="F41" s="36"/>
      <c r="H41" s="34"/>
      <c r="K41" s="35"/>
      <c r="L41" s="36"/>
    </row>
    <row r="42" spans="1:29" x14ac:dyDescent="0.25">
      <c r="H42" s="34"/>
      <c r="K42" s="37"/>
      <c r="L42" s="35"/>
    </row>
  </sheetData>
  <mergeCells count="25">
    <mergeCell ref="B2:W5"/>
    <mergeCell ref="G7:K7"/>
    <mergeCell ref="L7:O7"/>
    <mergeCell ref="P7:U7"/>
    <mergeCell ref="F7:F9"/>
    <mergeCell ref="E7:E9"/>
    <mergeCell ref="D7:D9"/>
    <mergeCell ref="L8:L9"/>
    <mergeCell ref="M8:M9"/>
    <mergeCell ref="K8:K9"/>
    <mergeCell ref="F6:M6"/>
    <mergeCell ref="G8:G9"/>
    <mergeCell ref="S8:U8"/>
    <mergeCell ref="N8:N9"/>
    <mergeCell ref="O8:O9"/>
    <mergeCell ref="H8:H9"/>
    <mergeCell ref="B31:W31"/>
    <mergeCell ref="I8:I9"/>
    <mergeCell ref="J8:J9"/>
    <mergeCell ref="P8:R8"/>
    <mergeCell ref="B24:W24"/>
    <mergeCell ref="B25:W26"/>
    <mergeCell ref="B27:V28"/>
    <mergeCell ref="B29:W29"/>
    <mergeCell ref="B30:W30"/>
  </mergeCells>
  <phoneticPr fontId="4" type="noConversion"/>
  <pageMargins left="0.51181102362204722" right="0.51181102362204722" top="0.78740157480314965" bottom="0.78740157480314965" header="0.31496062992125984" footer="0.31496062992125984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fitToPage="1"/>
  </sheetPr>
  <dimension ref="A1:H56"/>
  <sheetViews>
    <sheetView showGridLines="0" zoomScale="90" zoomScaleNormal="90" workbookViewId="0">
      <selection activeCell="G16" sqref="G16"/>
    </sheetView>
  </sheetViews>
  <sheetFormatPr defaultColWidth="9.140625" defaultRowHeight="12.75" x14ac:dyDescent="0.2"/>
  <cols>
    <col min="1" max="1" width="18.140625" style="48" customWidth="1"/>
    <col min="2" max="2" width="56.42578125" style="48" bestFit="1" customWidth="1"/>
    <col min="3" max="3" width="16.140625" style="48" bestFit="1" customWidth="1"/>
    <col min="4" max="4" width="17.7109375" style="48" bestFit="1" customWidth="1"/>
    <col min="5" max="5" width="14.85546875" style="48" bestFit="1" customWidth="1"/>
    <col min="6" max="6" width="20.42578125" style="48" bestFit="1" customWidth="1"/>
    <col min="7" max="7" width="25.140625" style="48" bestFit="1" customWidth="1"/>
    <col min="8" max="9" width="16.140625" style="48" bestFit="1" customWidth="1"/>
    <col min="10" max="11" width="9.140625" style="48" customWidth="1"/>
    <col min="12" max="16384" width="9.140625" style="48"/>
  </cols>
  <sheetData>
    <row r="1" spans="1:8" customFormat="1" ht="27.75" customHeight="1" x14ac:dyDescent="0.25">
      <c r="A1" s="220" t="s">
        <v>183</v>
      </c>
      <c r="B1" s="220"/>
      <c r="C1" s="220"/>
      <c r="D1" s="220"/>
      <c r="E1" s="220"/>
      <c r="F1" s="220"/>
      <c r="G1" s="220"/>
      <c r="H1" s="220"/>
    </row>
    <row r="2" spans="1:8" customFormat="1" ht="9" customHeight="1" x14ac:dyDescent="0.25">
      <c r="B2" s="40"/>
      <c r="D2" s="41"/>
      <c r="E2" s="40" t="s">
        <v>69</v>
      </c>
      <c r="F2" s="40"/>
      <c r="G2" s="43"/>
    </row>
    <row r="3" spans="1:8" s="44" customFormat="1" ht="15.95" customHeight="1" x14ac:dyDescent="0.25">
      <c r="D3" s="61"/>
      <c r="E3" s="62" t="s">
        <v>50</v>
      </c>
      <c r="F3" s="62" t="s">
        <v>51</v>
      </c>
      <c r="G3" s="62" t="s">
        <v>52</v>
      </c>
    </row>
    <row r="4" spans="1:8" s="44" customFormat="1" ht="15.95" customHeight="1" x14ac:dyDescent="0.25">
      <c r="B4" s="56"/>
      <c r="C4" s="56"/>
      <c r="D4" s="63" t="s">
        <v>70</v>
      </c>
      <c r="E4" s="64">
        <v>130867569.53</v>
      </c>
      <c r="F4" s="65">
        <v>1</v>
      </c>
      <c r="G4" s="66">
        <v>42</v>
      </c>
    </row>
    <row r="5" spans="1:8" s="44" customFormat="1" ht="15.95" customHeight="1" x14ac:dyDescent="0.25">
      <c r="B5" s="50"/>
      <c r="C5" s="56"/>
      <c r="D5" s="93" t="s">
        <v>71</v>
      </c>
      <c r="E5" s="94">
        <v>535010.31000000006</v>
      </c>
      <c r="F5" s="95" t="s">
        <v>54</v>
      </c>
      <c r="G5" s="95" t="s">
        <v>54</v>
      </c>
    </row>
    <row r="6" spans="1:8" s="44" customFormat="1" ht="15.95" customHeight="1" x14ac:dyDescent="0.25">
      <c r="B6" s="55"/>
      <c r="C6" s="56"/>
      <c r="D6" s="93" t="s">
        <v>53</v>
      </c>
      <c r="E6" s="94">
        <v>70781041.700000003</v>
      </c>
      <c r="F6" s="96">
        <v>1</v>
      </c>
      <c r="G6" s="95">
        <v>112</v>
      </c>
    </row>
    <row r="7" spans="1:8" s="44" customFormat="1" ht="15.95" customHeight="1" x14ac:dyDescent="0.25">
      <c r="B7" s="55"/>
      <c r="C7" s="57"/>
      <c r="D7" s="93" t="s">
        <v>72</v>
      </c>
      <c r="E7" s="94">
        <v>59666232.619999997</v>
      </c>
      <c r="F7" s="96" t="s">
        <v>54</v>
      </c>
      <c r="G7" s="95">
        <v>61</v>
      </c>
    </row>
    <row r="8" spans="1:8" s="44" customFormat="1" ht="15.95" customHeight="1" x14ac:dyDescent="0.25">
      <c r="B8" s="55"/>
      <c r="C8" s="57"/>
      <c r="D8" s="97" t="s">
        <v>81</v>
      </c>
      <c r="E8" s="98">
        <v>548274.36</v>
      </c>
      <c r="F8" s="99" t="s">
        <v>54</v>
      </c>
      <c r="G8" s="99" t="s">
        <v>54</v>
      </c>
    </row>
    <row r="9" spans="1:8" s="44" customFormat="1" ht="15.95" customHeight="1" x14ac:dyDescent="0.25">
      <c r="B9" s="55"/>
      <c r="C9" s="57"/>
      <c r="D9" s="67" t="s">
        <v>73</v>
      </c>
      <c r="E9" s="68">
        <v>130434010.27</v>
      </c>
      <c r="F9" s="69">
        <f>E9/E4</f>
        <v>0.99668703819015592</v>
      </c>
      <c r="G9" s="70" t="s">
        <v>54</v>
      </c>
    </row>
    <row r="10" spans="1:8" s="44" customFormat="1" ht="15.95" customHeight="1" x14ac:dyDescent="0.25">
      <c r="B10" s="55"/>
      <c r="C10" s="57"/>
      <c r="D10" s="71" t="s">
        <v>55</v>
      </c>
      <c r="E10" s="72">
        <v>433559.26000000502</v>
      </c>
      <c r="F10" s="73">
        <f>E10/E4</f>
        <v>3.3129618098440817E-3</v>
      </c>
      <c r="G10" s="74" t="s">
        <v>54</v>
      </c>
    </row>
    <row r="11" spans="1:8" s="44" customFormat="1" ht="15.95" customHeight="1" x14ac:dyDescent="0.25">
      <c r="A11" s="47"/>
      <c r="C11" s="47"/>
    </row>
    <row r="12" spans="1:8" s="46" customFormat="1" ht="39" customHeight="1" x14ac:dyDescent="0.25">
      <c r="A12" s="77" t="s">
        <v>56</v>
      </c>
      <c r="B12" s="77" t="s">
        <v>57</v>
      </c>
      <c r="C12" s="77" t="s">
        <v>58</v>
      </c>
      <c r="D12" s="78" t="s">
        <v>59</v>
      </c>
      <c r="E12" s="78" t="s">
        <v>74</v>
      </c>
      <c r="F12" s="77" t="s">
        <v>75</v>
      </c>
      <c r="G12" s="77" t="s">
        <v>76</v>
      </c>
    </row>
    <row r="13" spans="1:8" s="45" customFormat="1" ht="15" customHeight="1" x14ac:dyDescent="0.25">
      <c r="A13" s="79">
        <v>3034433000156</v>
      </c>
      <c r="B13" s="80" t="s">
        <v>160</v>
      </c>
      <c r="C13" s="80" t="s">
        <v>193</v>
      </c>
      <c r="D13" s="86">
        <v>0</v>
      </c>
      <c r="E13" s="81">
        <v>548274.36</v>
      </c>
      <c r="F13" s="82">
        <v>548274.36</v>
      </c>
      <c r="G13" s="75">
        <f>F13-E13</f>
        <v>0</v>
      </c>
    </row>
    <row r="14" spans="1:8" s="45" customFormat="1" ht="15" customHeight="1" x14ac:dyDescent="0.25">
      <c r="A14" s="79">
        <v>6981180000116</v>
      </c>
      <c r="B14" s="80" t="s">
        <v>130</v>
      </c>
      <c r="C14" s="80" t="s">
        <v>66</v>
      </c>
      <c r="D14" s="86">
        <v>9.8227564828999997E-2</v>
      </c>
      <c r="E14" s="82">
        <v>12854802.67</v>
      </c>
      <c r="F14" s="82">
        <v>12812215.199999999</v>
      </c>
      <c r="G14" s="75">
        <f t="shared" ref="G14:G55" si="0">F14-E14</f>
        <v>-42587.470000000671</v>
      </c>
    </row>
    <row r="15" spans="1:8" s="45" customFormat="1" ht="15" customHeight="1" x14ac:dyDescent="0.25">
      <c r="A15" s="79">
        <v>61695227000193</v>
      </c>
      <c r="B15" s="80" t="s">
        <v>152</v>
      </c>
      <c r="C15" s="80" t="s">
        <v>61</v>
      </c>
      <c r="D15" s="86">
        <v>8.4735888423999997E-2</v>
      </c>
      <c r="E15" s="82">
        <v>11089179.77</v>
      </c>
      <c r="F15" s="82">
        <v>11052441.74</v>
      </c>
      <c r="G15" s="75">
        <f t="shared" si="0"/>
        <v>-36738.029999999329</v>
      </c>
    </row>
    <row r="16" spans="1:8" s="45" customFormat="1" ht="15" customHeight="1" x14ac:dyDescent="0.25">
      <c r="A16" s="79">
        <v>60444437000146</v>
      </c>
      <c r="B16" s="80" t="s">
        <v>157</v>
      </c>
      <c r="C16" s="80" t="s">
        <v>99</v>
      </c>
      <c r="D16" s="86">
        <v>7.7645377434000004E-2</v>
      </c>
      <c r="E16" s="82">
        <v>10161261.83</v>
      </c>
      <c r="F16" s="82">
        <v>10127597.960000001</v>
      </c>
      <c r="G16" s="75">
        <f t="shared" si="0"/>
        <v>-33663.86999999918</v>
      </c>
    </row>
    <row r="17" spans="1:7" s="45" customFormat="1" ht="15" customHeight="1" x14ac:dyDescent="0.25">
      <c r="A17" s="79">
        <v>33050196000188</v>
      </c>
      <c r="B17" s="80" t="s">
        <v>148</v>
      </c>
      <c r="C17" s="80" t="s">
        <v>68</v>
      </c>
      <c r="D17" s="86">
        <v>6.5961031835000003E-2</v>
      </c>
      <c r="E17" s="82">
        <v>8632159.9199999999</v>
      </c>
      <c r="F17" s="82">
        <v>8603561.9000000004</v>
      </c>
      <c r="G17" s="75">
        <f t="shared" si="0"/>
        <v>-28598.019999999553</v>
      </c>
    </row>
    <row r="18" spans="1:7" s="45" customFormat="1" ht="15" customHeight="1" x14ac:dyDescent="0.25">
      <c r="A18" s="79">
        <v>8336783000190</v>
      </c>
      <c r="B18" s="80" t="s">
        <v>131</v>
      </c>
      <c r="C18" s="80" t="s">
        <v>82</v>
      </c>
      <c r="D18" s="86">
        <v>5.4004157374000002E-2</v>
      </c>
      <c r="E18" s="82">
        <v>7067392.8200000003</v>
      </c>
      <c r="F18" s="82">
        <v>7043978.8200000003</v>
      </c>
      <c r="G18" s="75">
        <f t="shared" si="0"/>
        <v>-23414</v>
      </c>
    </row>
    <row r="19" spans="1:7" s="45" customFormat="1" ht="15" customHeight="1" x14ac:dyDescent="0.25">
      <c r="A19" s="79">
        <v>15139629000194</v>
      </c>
      <c r="B19" s="80" t="s">
        <v>145</v>
      </c>
      <c r="C19" s="80" t="s">
        <v>83</v>
      </c>
      <c r="D19" s="86">
        <v>5.4029607988000002E-2</v>
      </c>
      <c r="E19" s="82">
        <v>7070723.4800000004</v>
      </c>
      <c r="F19" s="82">
        <v>7047298.4400000004</v>
      </c>
      <c r="G19" s="75">
        <f t="shared" si="0"/>
        <v>-23425.040000000037</v>
      </c>
    </row>
    <row r="20" spans="1:7" s="45" customFormat="1" ht="15" customHeight="1" x14ac:dyDescent="0.25">
      <c r="A20" s="79">
        <v>4368898000106</v>
      </c>
      <c r="B20" s="80" t="s">
        <v>132</v>
      </c>
      <c r="C20" s="80" t="s">
        <v>64</v>
      </c>
      <c r="D20" s="86">
        <v>3.7483088726000001E-2</v>
      </c>
      <c r="E20" s="82">
        <v>4905320.72</v>
      </c>
      <c r="F20" s="82">
        <v>4889069.58</v>
      </c>
      <c r="G20" s="75">
        <f t="shared" si="0"/>
        <v>-16251.139999999665</v>
      </c>
    </row>
    <row r="21" spans="1:7" s="45" customFormat="1" ht="15" customHeight="1" x14ac:dyDescent="0.25">
      <c r="A21" s="79">
        <v>2016440000162</v>
      </c>
      <c r="B21" s="80" t="s">
        <v>92</v>
      </c>
      <c r="C21" s="80" t="s">
        <v>84</v>
      </c>
      <c r="D21" s="86">
        <v>3.6750577223E-2</v>
      </c>
      <c r="E21" s="82">
        <v>4809458.72</v>
      </c>
      <c r="F21" s="82">
        <v>4793525.17</v>
      </c>
      <c r="G21" s="75">
        <f t="shared" si="0"/>
        <v>-15933.549999999814</v>
      </c>
    </row>
    <row r="22" spans="1:7" s="45" customFormat="1" ht="15" customHeight="1" x14ac:dyDescent="0.25">
      <c r="A22" s="79">
        <v>10835932000108</v>
      </c>
      <c r="B22" s="80" t="s">
        <v>141</v>
      </c>
      <c r="C22" s="80" t="s">
        <v>101</v>
      </c>
      <c r="D22" s="86">
        <v>3.7725374344000001E-2</v>
      </c>
      <c r="E22" s="82">
        <v>4937028.05</v>
      </c>
      <c r="F22" s="82">
        <v>4920671.8600000003</v>
      </c>
      <c r="G22" s="75">
        <f t="shared" si="0"/>
        <v>-16356.189999999478</v>
      </c>
    </row>
    <row r="23" spans="1:7" s="45" customFormat="1" ht="15" customHeight="1" x14ac:dyDescent="0.25">
      <c r="A23" s="79">
        <v>1543032000104</v>
      </c>
      <c r="B23" s="80" t="s">
        <v>140</v>
      </c>
      <c r="C23" s="80" t="s">
        <v>121</v>
      </c>
      <c r="D23" s="86">
        <v>3.5091859858999999E-2</v>
      </c>
      <c r="E23" s="82">
        <v>4592386.41</v>
      </c>
      <c r="F23" s="82">
        <v>4577172.01</v>
      </c>
      <c r="G23" s="75">
        <f t="shared" si="0"/>
        <v>-15214.400000000373</v>
      </c>
    </row>
    <row r="24" spans="1:7" s="45" customFormat="1" ht="15" customHeight="1" x14ac:dyDescent="0.25">
      <c r="A24" s="79">
        <v>2328280000197</v>
      </c>
      <c r="B24" s="80" t="s">
        <v>114</v>
      </c>
      <c r="C24" s="80" t="s">
        <v>110</v>
      </c>
      <c r="D24" s="86">
        <v>3.4740603927999998E-2</v>
      </c>
      <c r="E24" s="82">
        <v>4546418.4000000004</v>
      </c>
      <c r="F24" s="82">
        <v>4531356.29</v>
      </c>
      <c r="G24" s="75">
        <f t="shared" si="0"/>
        <v>-15062.110000000335</v>
      </c>
    </row>
    <row r="25" spans="1:7" s="45" customFormat="1" ht="15" customHeight="1" x14ac:dyDescent="0.25">
      <c r="A25" s="79">
        <v>33050071000158</v>
      </c>
      <c r="B25" s="80" t="s">
        <v>137</v>
      </c>
      <c r="C25" s="80" t="s">
        <v>100</v>
      </c>
      <c r="D25" s="86">
        <v>3.4399673548999997E-2</v>
      </c>
      <c r="E25" s="82">
        <v>4501801.67</v>
      </c>
      <c r="F25" s="82">
        <v>4486887.37</v>
      </c>
      <c r="G25" s="75">
        <f t="shared" si="0"/>
        <v>-14914.299999999814</v>
      </c>
    </row>
    <row r="26" spans="1:7" s="45" customFormat="1" ht="15" customHeight="1" x14ac:dyDescent="0.25">
      <c r="A26" s="79">
        <v>2341467000120</v>
      </c>
      <c r="B26" s="80" t="s">
        <v>125</v>
      </c>
      <c r="C26" s="80" t="s">
        <v>126</v>
      </c>
      <c r="D26" s="86">
        <v>3.7571075306999997E-2</v>
      </c>
      <c r="E26" s="82">
        <v>4916835.3099999996</v>
      </c>
      <c r="F26" s="82">
        <v>4900546.0199999996</v>
      </c>
      <c r="G26" s="75">
        <f t="shared" si="0"/>
        <v>-16289.290000000037</v>
      </c>
    </row>
    <row r="27" spans="1:7" s="45" customFormat="1" ht="15" customHeight="1" x14ac:dyDescent="0.25">
      <c r="A27" s="79">
        <v>7047251000170</v>
      </c>
      <c r="B27" s="80" t="s">
        <v>146</v>
      </c>
      <c r="C27" s="80" t="s">
        <v>102</v>
      </c>
      <c r="D27" s="86">
        <v>2.4586866796000001E-2</v>
      </c>
      <c r="E27" s="82">
        <v>3217623.5</v>
      </c>
      <c r="F27" s="82">
        <v>3206963.64</v>
      </c>
      <c r="G27" s="75">
        <f t="shared" si="0"/>
        <v>-10659.85999999987</v>
      </c>
    </row>
    <row r="28" spans="1:7" s="45" customFormat="1" ht="15" customHeight="1" x14ac:dyDescent="0.25">
      <c r="A28" s="79">
        <v>2302100000106</v>
      </c>
      <c r="B28" s="80" t="s">
        <v>133</v>
      </c>
      <c r="C28" s="80" t="s">
        <v>103</v>
      </c>
      <c r="D28" s="86">
        <v>2.9673166575999999E-2</v>
      </c>
      <c r="E28" s="82">
        <v>3883255.19</v>
      </c>
      <c r="F28" s="82">
        <v>3870390.11</v>
      </c>
      <c r="G28" s="75">
        <f t="shared" si="0"/>
        <v>-12865.080000000075</v>
      </c>
    </row>
    <row r="29" spans="1:7" s="45" customFormat="1" ht="15" customHeight="1" x14ac:dyDescent="0.25">
      <c r="A29" s="79">
        <v>4172213000151</v>
      </c>
      <c r="B29" s="80" t="s">
        <v>149</v>
      </c>
      <c r="C29" s="80" t="s">
        <v>122</v>
      </c>
      <c r="D29" s="86">
        <v>2.8901580457E-2</v>
      </c>
      <c r="E29" s="82">
        <v>3782279.59</v>
      </c>
      <c r="F29" s="82">
        <v>3769749.04</v>
      </c>
      <c r="G29" s="75">
        <f t="shared" si="0"/>
        <v>-12530.549999999814</v>
      </c>
    </row>
    <row r="30" spans="1:7" s="45" customFormat="1" ht="15" customHeight="1" x14ac:dyDescent="0.25">
      <c r="A30" s="79">
        <v>4895728000180</v>
      </c>
      <c r="B30" s="80" t="s">
        <v>165</v>
      </c>
      <c r="C30" s="80" t="s">
        <v>60</v>
      </c>
      <c r="D30" s="86">
        <v>2.4034069488999998E-2</v>
      </c>
      <c r="E30" s="82">
        <v>3145280.26</v>
      </c>
      <c r="F30" s="82">
        <v>3134860.07</v>
      </c>
      <c r="G30" s="75">
        <f t="shared" si="0"/>
        <v>-10420.189999999944</v>
      </c>
    </row>
    <row r="31" spans="1:7" s="45" customFormat="1" ht="15" customHeight="1" x14ac:dyDescent="0.25">
      <c r="A31" s="79">
        <v>8467115000100</v>
      </c>
      <c r="B31" s="80" t="s">
        <v>139</v>
      </c>
      <c r="C31" s="80" t="s">
        <v>112</v>
      </c>
      <c r="D31" s="86">
        <v>2.7025757739000001E-2</v>
      </c>
      <c r="E31" s="82">
        <v>3536795.23</v>
      </c>
      <c r="F31" s="82">
        <v>3525077.96</v>
      </c>
      <c r="G31" s="75">
        <f t="shared" si="0"/>
        <v>-11717.270000000019</v>
      </c>
    </row>
    <row r="32" spans="1:7" s="45" customFormat="1" ht="15" customHeight="1" x14ac:dyDescent="0.25">
      <c r="A32" s="79">
        <v>3467321000199</v>
      </c>
      <c r="B32" s="80" t="s">
        <v>96</v>
      </c>
      <c r="C32" s="80" t="s">
        <v>105</v>
      </c>
      <c r="D32" s="86">
        <v>2.2981634187999998E-2</v>
      </c>
      <c r="E32" s="82">
        <v>3007550.61</v>
      </c>
      <c r="F32" s="82">
        <v>2997586.71</v>
      </c>
      <c r="G32" s="75">
        <f t="shared" si="0"/>
        <v>-9963.8999999999069</v>
      </c>
    </row>
    <row r="33" spans="1:7" s="45" customFormat="1" ht="15" customHeight="1" x14ac:dyDescent="0.25">
      <c r="A33" s="79">
        <v>6272793000184</v>
      </c>
      <c r="B33" s="80" t="s">
        <v>142</v>
      </c>
      <c r="C33" s="80" t="s">
        <v>106</v>
      </c>
      <c r="D33" s="86">
        <v>1.8725837262999999E-2</v>
      </c>
      <c r="E33" s="82">
        <v>2450604.81</v>
      </c>
      <c r="F33" s="82">
        <v>2442486.0499999998</v>
      </c>
      <c r="G33" s="75">
        <f t="shared" si="0"/>
        <v>-8118.7600000002421</v>
      </c>
    </row>
    <row r="34" spans="1:7" s="45" customFormat="1" ht="15" customHeight="1" x14ac:dyDescent="0.25">
      <c r="A34" s="79">
        <v>7522669000192</v>
      </c>
      <c r="B34" s="80" t="s">
        <v>180</v>
      </c>
      <c r="C34" s="80" t="s">
        <v>91</v>
      </c>
      <c r="D34" s="86">
        <v>2.0754080937E-2</v>
      </c>
      <c r="E34" s="82">
        <v>2716036.13</v>
      </c>
      <c r="F34" s="82">
        <v>2707038.01</v>
      </c>
      <c r="G34" s="75">
        <f t="shared" si="0"/>
        <v>-8998.1200000001118</v>
      </c>
    </row>
    <row r="35" spans="1:7" s="45" customFormat="1" ht="15" customHeight="1" x14ac:dyDescent="0.25">
      <c r="A35" s="79">
        <v>28152650000171</v>
      </c>
      <c r="B35" s="80" t="s">
        <v>156</v>
      </c>
      <c r="C35" s="80" t="s">
        <v>104</v>
      </c>
      <c r="D35" s="86">
        <v>1.8762543759000001E-2</v>
      </c>
      <c r="E35" s="82">
        <v>2455408.5</v>
      </c>
      <c r="F35" s="82">
        <v>2447273.83</v>
      </c>
      <c r="G35" s="75">
        <f t="shared" si="0"/>
        <v>-8134.6699999999255</v>
      </c>
    </row>
    <row r="36" spans="1:7" s="45" customFormat="1" ht="15" customHeight="1" x14ac:dyDescent="0.25">
      <c r="A36" s="79">
        <v>8324196000181</v>
      </c>
      <c r="B36" s="80" t="s">
        <v>147</v>
      </c>
      <c r="C36" s="80" t="s">
        <v>85</v>
      </c>
      <c r="D36" s="86">
        <v>1.4230796267000001E-2</v>
      </c>
      <c r="E36" s="82">
        <v>1862349.72</v>
      </c>
      <c r="F36" s="82">
        <v>1856179.83</v>
      </c>
      <c r="G36" s="75">
        <f t="shared" si="0"/>
        <v>-6169.8899999998976</v>
      </c>
    </row>
    <row r="37" spans="1:7" s="45" customFormat="1" ht="15" customHeight="1" x14ac:dyDescent="0.25">
      <c r="A37" s="79">
        <v>6840748000189</v>
      </c>
      <c r="B37" s="80" t="s">
        <v>143</v>
      </c>
      <c r="C37" s="80" t="s">
        <v>65</v>
      </c>
      <c r="D37" s="86">
        <v>1.2882716139E-2</v>
      </c>
      <c r="E37" s="82">
        <v>1685929.75</v>
      </c>
      <c r="F37" s="82">
        <v>1680344.33</v>
      </c>
      <c r="G37" s="75">
        <f t="shared" si="0"/>
        <v>-5585.4199999999255</v>
      </c>
    </row>
    <row r="38" spans="1:7" s="45" customFormat="1" ht="15" customHeight="1" x14ac:dyDescent="0.25">
      <c r="A38" s="79">
        <v>15413826000150</v>
      </c>
      <c r="B38" s="80" t="s">
        <v>135</v>
      </c>
      <c r="C38" s="80" t="s">
        <v>107</v>
      </c>
      <c r="D38" s="86">
        <v>1.111672254E-2</v>
      </c>
      <c r="E38" s="82">
        <v>1454818.46</v>
      </c>
      <c r="F38" s="82">
        <v>1449998.7</v>
      </c>
      <c r="G38" s="75">
        <f t="shared" si="0"/>
        <v>-4819.7600000000093</v>
      </c>
    </row>
    <row r="39" spans="1:7" s="45" customFormat="1" ht="15" customHeight="1" x14ac:dyDescent="0.25">
      <c r="A39" s="79">
        <v>12272084000100</v>
      </c>
      <c r="B39" s="80" t="s">
        <v>138</v>
      </c>
      <c r="C39" s="80" t="s">
        <v>62</v>
      </c>
      <c r="D39" s="86">
        <v>7.6865591189999999E-3</v>
      </c>
      <c r="E39" s="82">
        <v>1005921.31</v>
      </c>
      <c r="F39" s="82">
        <v>1002588.73</v>
      </c>
      <c r="G39" s="75">
        <f t="shared" si="0"/>
        <v>-3332.5800000000745</v>
      </c>
    </row>
    <row r="40" spans="1:7" s="45" customFormat="1" ht="15" customHeight="1" x14ac:dyDescent="0.25">
      <c r="A40" s="79">
        <v>5914650000166</v>
      </c>
      <c r="B40" s="80" t="s">
        <v>144</v>
      </c>
      <c r="C40" s="80" t="s">
        <v>129</v>
      </c>
      <c r="D40" s="86">
        <v>7.9578781340000002E-3</v>
      </c>
      <c r="E40" s="82">
        <v>1041428.17</v>
      </c>
      <c r="F40" s="82">
        <v>1037977.96</v>
      </c>
      <c r="G40" s="75">
        <f t="shared" si="0"/>
        <v>-3450.2100000000792</v>
      </c>
    </row>
    <row r="41" spans="1:7" s="45" customFormat="1" ht="15" customHeight="1" x14ac:dyDescent="0.25">
      <c r="A41" s="79">
        <v>7282377000120</v>
      </c>
      <c r="B41" s="80" t="s">
        <v>97</v>
      </c>
      <c r="C41" s="80" t="s">
        <v>128</v>
      </c>
      <c r="D41" s="86">
        <v>7.3725821720000001E-3</v>
      </c>
      <c r="E41" s="82">
        <v>964831.91</v>
      </c>
      <c r="F41" s="82">
        <v>961635.46</v>
      </c>
      <c r="G41" s="75">
        <f t="shared" si="0"/>
        <v>-3196.4500000000698</v>
      </c>
    </row>
    <row r="42" spans="1:7" s="45" customFormat="1" ht="15" customHeight="1" x14ac:dyDescent="0.25">
      <c r="A42" s="79">
        <v>13017462000163</v>
      </c>
      <c r="B42" s="80" t="s">
        <v>155</v>
      </c>
      <c r="C42" s="80" t="s">
        <v>86</v>
      </c>
      <c r="D42" s="86">
        <v>7.4550560039999998E-3</v>
      </c>
      <c r="E42" s="82">
        <v>975625.06</v>
      </c>
      <c r="F42" s="82">
        <v>972392.85</v>
      </c>
      <c r="G42" s="75">
        <f t="shared" si="0"/>
        <v>-3232.2100000000792</v>
      </c>
    </row>
    <row r="43" spans="1:7" s="45" customFormat="1" ht="15" customHeight="1" x14ac:dyDescent="0.25">
      <c r="A43" s="79">
        <v>53859112000169</v>
      </c>
      <c r="B43" s="80" t="s">
        <v>113</v>
      </c>
      <c r="C43" s="80" t="s">
        <v>109</v>
      </c>
      <c r="D43" s="86">
        <v>6.7031733160000002E-3</v>
      </c>
      <c r="E43" s="82">
        <v>877228</v>
      </c>
      <c r="F43" s="82">
        <v>874321.78</v>
      </c>
      <c r="G43" s="75">
        <f t="shared" si="0"/>
        <v>-2906.2199999999721</v>
      </c>
    </row>
    <row r="44" spans="1:7" s="45" customFormat="1" ht="15" customHeight="1" x14ac:dyDescent="0.25">
      <c r="A44" s="79">
        <v>5965546000109</v>
      </c>
      <c r="B44" s="80" t="s">
        <v>134</v>
      </c>
      <c r="C44" s="80" t="s">
        <v>63</v>
      </c>
      <c r="D44" s="86">
        <v>6.3259445629999999E-3</v>
      </c>
      <c r="E44" s="82">
        <v>827860.99</v>
      </c>
      <c r="F44" s="82">
        <v>825118.32</v>
      </c>
      <c r="G44" s="75">
        <f t="shared" si="0"/>
        <v>-2742.6700000000419</v>
      </c>
    </row>
    <row r="45" spans="1:7" s="45" customFormat="1" ht="15" customHeight="1" x14ac:dyDescent="0.25">
      <c r="A45" s="79">
        <v>25086034000171</v>
      </c>
      <c r="B45" s="80" t="s">
        <v>98</v>
      </c>
      <c r="C45" s="80" t="s">
        <v>108</v>
      </c>
      <c r="D45" s="86">
        <v>5.2917933950000001E-3</v>
      </c>
      <c r="E45" s="82">
        <v>692524.14</v>
      </c>
      <c r="F45" s="82">
        <v>690229.83</v>
      </c>
      <c r="G45" s="75">
        <f t="shared" si="0"/>
        <v>-2294.3100000000559</v>
      </c>
    </row>
    <row r="46" spans="1:7" s="45" customFormat="1" ht="15" customHeight="1" x14ac:dyDescent="0.25">
      <c r="A46" s="79">
        <v>19527639000158</v>
      </c>
      <c r="B46" s="80" t="s">
        <v>93</v>
      </c>
      <c r="C46" s="80" t="s">
        <v>87</v>
      </c>
      <c r="D46" s="86">
        <v>2.3752712850000001E-3</v>
      </c>
      <c r="E46" s="82">
        <v>310845.98</v>
      </c>
      <c r="F46" s="82">
        <v>309816.15999999997</v>
      </c>
      <c r="G46" s="75">
        <f t="shared" si="0"/>
        <v>-1029.820000000007</v>
      </c>
    </row>
    <row r="47" spans="1:7" s="45" customFormat="1" ht="15" customHeight="1" x14ac:dyDescent="0.25">
      <c r="A47" s="79">
        <v>4065033000170</v>
      </c>
      <c r="B47" s="80" t="s">
        <v>151</v>
      </c>
      <c r="C47" s="80" t="s">
        <v>127</v>
      </c>
      <c r="D47" s="86">
        <v>1.578357501E-3</v>
      </c>
      <c r="E47" s="82">
        <v>206555.81</v>
      </c>
      <c r="F47" s="82">
        <v>205871.5</v>
      </c>
      <c r="G47" s="75">
        <f t="shared" si="0"/>
        <v>-684.30999999999767</v>
      </c>
    </row>
    <row r="48" spans="1:7" s="45" customFormat="1" ht="15" customHeight="1" x14ac:dyDescent="0.25">
      <c r="A48" s="79">
        <v>27485069000109</v>
      </c>
      <c r="B48" s="80" t="s">
        <v>159</v>
      </c>
      <c r="C48" s="80" t="s">
        <v>88</v>
      </c>
      <c r="D48" s="86">
        <v>1.8205507360000001E-3</v>
      </c>
      <c r="E48" s="82">
        <v>238251.05</v>
      </c>
      <c r="F48" s="82">
        <v>237461.73</v>
      </c>
      <c r="G48" s="75">
        <f t="shared" si="0"/>
        <v>-789.31999999997788</v>
      </c>
    </row>
    <row r="49" spans="1:7" s="45" customFormat="1" ht="15" customHeight="1" x14ac:dyDescent="0.25">
      <c r="A49" s="79">
        <v>8826596000195</v>
      </c>
      <c r="B49" s="80" t="s">
        <v>153</v>
      </c>
      <c r="C49" s="80" t="s">
        <v>111</v>
      </c>
      <c r="D49" s="86">
        <v>1.0643083729999999E-3</v>
      </c>
      <c r="E49" s="82">
        <v>139283.45000000001</v>
      </c>
      <c r="F49" s="82">
        <v>138822.01</v>
      </c>
      <c r="G49" s="75">
        <f t="shared" si="0"/>
        <v>-461.44000000000233</v>
      </c>
    </row>
    <row r="50" spans="1:7" s="45" customFormat="1" ht="15" customHeight="1" x14ac:dyDescent="0.25">
      <c r="A50" s="79">
        <v>23664303000104</v>
      </c>
      <c r="B50" s="80" t="s">
        <v>150</v>
      </c>
      <c r="C50" s="80" t="s">
        <v>124</v>
      </c>
      <c r="D50" s="86">
        <v>9.9000417300000002E-4</v>
      </c>
      <c r="E50" s="82">
        <v>129559.44</v>
      </c>
      <c r="F50" s="82">
        <v>129130.21</v>
      </c>
      <c r="G50" s="75">
        <f t="shared" si="0"/>
        <v>-429.22999999999593</v>
      </c>
    </row>
    <row r="51" spans="1:7" s="45" customFormat="1" ht="15" customHeight="1" x14ac:dyDescent="0.25">
      <c r="A51" s="79">
        <v>75805895000130</v>
      </c>
      <c r="B51" s="80" t="s">
        <v>136</v>
      </c>
      <c r="C51" s="80" t="s">
        <v>115</v>
      </c>
      <c r="D51" s="86">
        <v>3.9548935000000002E-4</v>
      </c>
      <c r="E51" s="82">
        <v>51756.73</v>
      </c>
      <c r="F51" s="82">
        <v>51585.26</v>
      </c>
      <c r="G51" s="75">
        <f t="shared" si="0"/>
        <v>-171.47000000000116</v>
      </c>
    </row>
    <row r="52" spans="1:7" s="45" customFormat="1" ht="15" customHeight="1" x14ac:dyDescent="0.25">
      <c r="A52" s="79">
        <v>88446034000155</v>
      </c>
      <c r="B52" s="80" t="s">
        <v>117</v>
      </c>
      <c r="C52" s="80" t="s">
        <v>119</v>
      </c>
      <c r="D52" s="86">
        <v>3.0425727399999999E-4</v>
      </c>
      <c r="E52" s="82">
        <v>39817.410000000003</v>
      </c>
      <c r="F52" s="82">
        <v>39685.5</v>
      </c>
      <c r="G52" s="75">
        <f t="shared" si="0"/>
        <v>-131.91000000000349</v>
      </c>
    </row>
    <row r="53" spans="1:7" s="45" customFormat="1" ht="15" customHeight="1" x14ac:dyDescent="0.25">
      <c r="A53" s="79">
        <v>1377555000110</v>
      </c>
      <c r="B53" s="80" t="s">
        <v>158</v>
      </c>
      <c r="C53" s="80" t="s">
        <v>120</v>
      </c>
      <c r="D53" s="86">
        <v>2.6841248799999999E-4</v>
      </c>
      <c r="E53" s="82">
        <v>35126.49</v>
      </c>
      <c r="F53" s="82">
        <v>35010.120000000003</v>
      </c>
      <c r="G53" s="75">
        <f t="shared" si="0"/>
        <v>-116.36999999999534</v>
      </c>
    </row>
    <row r="54" spans="1:7" s="45" customFormat="1" ht="15" customHeight="1" x14ac:dyDescent="0.25">
      <c r="A54" s="79">
        <v>89889604000144</v>
      </c>
      <c r="B54" s="80" t="s">
        <v>94</v>
      </c>
      <c r="C54" s="80" t="s">
        <v>89</v>
      </c>
      <c r="D54" s="86">
        <v>2.7940765000000002E-4</v>
      </c>
      <c r="E54" s="82">
        <v>36565.4</v>
      </c>
      <c r="F54" s="82">
        <v>36444.26</v>
      </c>
      <c r="G54" s="75">
        <f t="shared" si="0"/>
        <v>-121.13999999999942</v>
      </c>
    </row>
    <row r="55" spans="1:7" s="45" customFormat="1" ht="15" customHeight="1" x14ac:dyDescent="0.25">
      <c r="A55" s="79">
        <v>79850574000109</v>
      </c>
      <c r="B55" s="80" t="s">
        <v>77</v>
      </c>
      <c r="C55" s="80" t="s">
        <v>78</v>
      </c>
      <c r="D55" s="86">
        <v>8.9301498000000007E-5</v>
      </c>
      <c r="E55" s="82">
        <v>11686.67</v>
      </c>
      <c r="F55" s="82">
        <v>11647.95</v>
      </c>
      <c r="G55" s="75">
        <f t="shared" si="0"/>
        <v>-38.719999999999345</v>
      </c>
    </row>
    <row r="56" spans="1:7" s="58" customFormat="1" ht="17.25" customHeight="1" x14ac:dyDescent="0.25">
      <c r="A56" s="83"/>
      <c r="B56" s="83"/>
      <c r="C56" s="83"/>
      <c r="D56" s="76">
        <f>SUM(D13:D55)</f>
        <v>1.0000000000009996</v>
      </c>
      <c r="E56" s="84">
        <f>SUM(E14:E55)</f>
        <v>130867569.53</v>
      </c>
      <c r="F56" s="84">
        <f>SUM(F14:F55)</f>
        <v>130434010.27</v>
      </c>
      <c r="G56" s="85">
        <f>SUM(G13:G55)</f>
        <v>-433559.25999999838</v>
      </c>
    </row>
  </sheetData>
  <mergeCells count="1">
    <mergeCell ref="A1:H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pageSetUpPr fitToPage="1"/>
  </sheetPr>
  <dimension ref="A1:I55"/>
  <sheetViews>
    <sheetView showGridLines="0" topLeftCell="B1" zoomScale="90" zoomScaleNormal="90" workbookViewId="0">
      <selection activeCell="D2" sqref="D1:F1048576"/>
    </sheetView>
  </sheetViews>
  <sheetFormatPr defaultColWidth="9.140625" defaultRowHeight="12.75" x14ac:dyDescent="0.2"/>
  <cols>
    <col min="1" max="1" width="18.140625" style="48" customWidth="1"/>
    <col min="2" max="2" width="60.5703125" style="48" bestFit="1" customWidth="1"/>
    <col min="3" max="3" width="16.140625" style="48" bestFit="1" customWidth="1"/>
    <col min="4" max="4" width="17.7109375" style="48" bestFit="1" customWidth="1"/>
    <col min="5" max="5" width="15.28515625" style="48" customWidth="1"/>
    <col min="6" max="6" width="19.85546875" style="48" bestFit="1" customWidth="1"/>
    <col min="7" max="7" width="24.28515625" style="48" bestFit="1" customWidth="1"/>
    <col min="8" max="9" width="16.140625" style="48" bestFit="1" customWidth="1"/>
    <col min="10" max="11" width="9.140625" style="48" customWidth="1"/>
    <col min="12" max="16384" width="9.140625" style="48"/>
  </cols>
  <sheetData>
    <row r="1" spans="1:8" customFormat="1" ht="27.75" customHeight="1" x14ac:dyDescent="0.25">
      <c r="A1" s="220" t="s">
        <v>184</v>
      </c>
      <c r="B1" s="220"/>
      <c r="C1" s="220"/>
      <c r="D1" s="220"/>
      <c r="E1" s="220"/>
      <c r="F1" s="220"/>
      <c r="G1" s="220"/>
      <c r="H1" s="220"/>
    </row>
    <row r="2" spans="1:8" customFormat="1" ht="9" customHeight="1" x14ac:dyDescent="0.25">
      <c r="B2" s="40"/>
      <c r="D2" s="41"/>
      <c r="E2" s="40" t="s">
        <v>69</v>
      </c>
      <c r="F2" s="40"/>
      <c r="G2" s="43"/>
    </row>
    <row r="3" spans="1:8" s="44" customFormat="1" ht="15.95" customHeight="1" x14ac:dyDescent="0.25">
      <c r="D3" s="61"/>
      <c r="E3" s="62" t="s">
        <v>50</v>
      </c>
      <c r="F3" s="62" t="s">
        <v>51</v>
      </c>
      <c r="G3" s="62" t="s">
        <v>52</v>
      </c>
    </row>
    <row r="4" spans="1:8" s="44" customFormat="1" ht="15.95" customHeight="1" x14ac:dyDescent="0.25">
      <c r="B4" s="56"/>
      <c r="C4" s="56"/>
      <c r="D4" s="63" t="s">
        <v>70</v>
      </c>
      <c r="E4" s="64">
        <f>SUM(E12:E44)</f>
        <v>383599526.87000006</v>
      </c>
      <c r="F4" s="65">
        <v>1</v>
      </c>
      <c r="G4" s="66">
        <v>33</v>
      </c>
    </row>
    <row r="5" spans="1:8" s="44" customFormat="1" ht="15.95" customHeight="1" x14ac:dyDescent="0.25">
      <c r="B5" s="50"/>
      <c r="C5" s="56"/>
      <c r="D5" s="93" t="s">
        <v>71</v>
      </c>
      <c r="E5" s="94">
        <v>27457.279999999999</v>
      </c>
      <c r="F5" s="95" t="s">
        <v>54</v>
      </c>
      <c r="G5" s="95" t="s">
        <v>54</v>
      </c>
    </row>
    <row r="6" spans="1:8" s="44" customFormat="1" ht="15.95" customHeight="1" x14ac:dyDescent="0.25">
      <c r="B6" s="55"/>
      <c r="C6" s="56"/>
      <c r="D6" s="93" t="s">
        <v>53</v>
      </c>
      <c r="E6" s="94">
        <v>78392443.160000026</v>
      </c>
      <c r="F6" s="96" t="s">
        <v>54</v>
      </c>
      <c r="G6" s="95" t="s">
        <v>54</v>
      </c>
    </row>
    <row r="7" spans="1:8" s="44" customFormat="1" ht="15.95" customHeight="1" x14ac:dyDescent="0.25">
      <c r="B7" s="55"/>
      <c r="C7" s="57"/>
      <c r="D7" s="93" t="s">
        <v>72</v>
      </c>
      <c r="E7" s="94">
        <v>304225617.32000005</v>
      </c>
      <c r="F7" s="96" t="s">
        <v>54</v>
      </c>
      <c r="G7" s="95" t="s">
        <v>54</v>
      </c>
    </row>
    <row r="8" spans="1:8" s="44" customFormat="1" ht="15.95" customHeight="1" x14ac:dyDescent="0.25">
      <c r="B8" s="55"/>
      <c r="C8" s="57"/>
      <c r="D8" s="67" t="s">
        <v>73</v>
      </c>
      <c r="E8" s="68">
        <f>SUM(F12:F44)</f>
        <v>382645517.7600019</v>
      </c>
      <c r="F8" s="69">
        <f>E8/E4</f>
        <v>0.99751300759471095</v>
      </c>
      <c r="G8" s="70" t="s">
        <v>54</v>
      </c>
    </row>
    <row r="9" spans="1:8" s="44" customFormat="1" ht="15.95" customHeight="1" x14ac:dyDescent="0.25">
      <c r="B9" s="55"/>
      <c r="C9" s="57"/>
      <c r="D9" s="71" t="s">
        <v>55</v>
      </c>
      <c r="E9" s="124">
        <f>IF(E4-E8&lt;0,0,E4-E8)</f>
        <v>954009.10999816656</v>
      </c>
      <c r="F9" s="73">
        <f>E9/E4</f>
        <v>2.4869924052890592E-3</v>
      </c>
      <c r="G9" s="74" t="s">
        <v>54</v>
      </c>
    </row>
    <row r="10" spans="1:8" s="44" customFormat="1" ht="15.95" customHeight="1" x14ac:dyDescent="0.25">
      <c r="A10" s="47"/>
      <c r="C10" s="47"/>
    </row>
    <row r="11" spans="1:8" s="46" customFormat="1" ht="39" customHeight="1" x14ac:dyDescent="0.25">
      <c r="A11" s="77" t="s">
        <v>56</v>
      </c>
      <c r="B11" s="77" t="s">
        <v>57</v>
      </c>
      <c r="C11" s="77" t="s">
        <v>58</v>
      </c>
      <c r="D11" s="78" t="s">
        <v>59</v>
      </c>
      <c r="E11" s="78" t="s">
        <v>74</v>
      </c>
      <c r="F11" s="77" t="s">
        <v>75</v>
      </c>
      <c r="G11" s="77" t="s">
        <v>76</v>
      </c>
    </row>
    <row r="12" spans="1:8" s="45" customFormat="1" ht="15" customHeight="1" x14ac:dyDescent="0.25">
      <c r="A12" s="79">
        <v>6981180000116</v>
      </c>
      <c r="B12" s="80" t="s">
        <v>130</v>
      </c>
      <c r="C12" s="80" t="s">
        <v>66</v>
      </c>
      <c r="D12" s="86">
        <v>0.13304108054200001</v>
      </c>
      <c r="E12" s="81">
        <v>51034495.549999997</v>
      </c>
      <c r="F12" s="81">
        <v>50907573.147158682</v>
      </c>
      <c r="G12" s="75">
        <v>-126922.40284131467</v>
      </c>
      <c r="H12" s="54"/>
    </row>
    <row r="13" spans="1:8" s="45" customFormat="1" ht="15" customHeight="1" x14ac:dyDescent="0.25">
      <c r="A13" s="79">
        <v>2341467000120</v>
      </c>
      <c r="B13" s="80" t="s">
        <v>125</v>
      </c>
      <c r="C13" s="80" t="s">
        <v>126</v>
      </c>
      <c r="D13" s="86">
        <v>8.3571141084000003E-2</v>
      </c>
      <c r="E13" s="81">
        <v>32057850.18</v>
      </c>
      <c r="F13" s="82">
        <v>31978122.550072767</v>
      </c>
      <c r="G13" s="75">
        <v>-79727.629927232862</v>
      </c>
      <c r="H13" s="54"/>
    </row>
    <row r="14" spans="1:8" s="45" customFormat="1" ht="15" customHeight="1" x14ac:dyDescent="0.25">
      <c r="A14" s="79">
        <v>60444437000146</v>
      </c>
      <c r="B14" s="80" t="s">
        <v>157</v>
      </c>
      <c r="C14" s="80" t="s">
        <v>99</v>
      </c>
      <c r="D14" s="86">
        <v>8.1512631924000004E-2</v>
      </c>
      <c r="E14" s="81">
        <v>31268207.039999999</v>
      </c>
      <c r="F14" s="82">
        <v>31190443.246564426</v>
      </c>
      <c r="G14" s="75">
        <v>-77763.793435573578</v>
      </c>
      <c r="H14" s="54"/>
    </row>
    <row r="15" spans="1:8" s="45" customFormat="1" ht="15" customHeight="1" x14ac:dyDescent="0.25">
      <c r="A15" s="79">
        <v>33050196000188</v>
      </c>
      <c r="B15" s="80" t="s">
        <v>148</v>
      </c>
      <c r="C15" s="80" t="s">
        <v>68</v>
      </c>
      <c r="D15" s="86">
        <v>7.1454804164000005E-2</v>
      </c>
      <c r="E15" s="81">
        <v>27410029.07</v>
      </c>
      <c r="F15" s="82">
        <v>27341860.535874277</v>
      </c>
      <c r="G15" s="75">
        <v>-68168.534125722945</v>
      </c>
      <c r="H15" s="54"/>
    </row>
    <row r="16" spans="1:8" s="45" customFormat="1" ht="15" customHeight="1" x14ac:dyDescent="0.25">
      <c r="A16" s="79">
        <v>61695227000193</v>
      </c>
      <c r="B16" s="80" t="s">
        <v>152</v>
      </c>
      <c r="C16" s="80" t="s">
        <v>61</v>
      </c>
      <c r="D16" s="86">
        <v>7.0569939255999997E-2</v>
      </c>
      <c r="E16" s="81">
        <v>27070595.309999999</v>
      </c>
      <c r="F16" s="82">
        <v>27003270.945057627</v>
      </c>
      <c r="G16" s="75">
        <v>-67324.364942371845</v>
      </c>
      <c r="H16" s="54"/>
    </row>
    <row r="17" spans="1:8" s="45" customFormat="1" ht="15" customHeight="1" x14ac:dyDescent="0.25">
      <c r="A17" s="79">
        <v>15139629000194</v>
      </c>
      <c r="B17" s="80" t="s">
        <v>145</v>
      </c>
      <c r="C17" s="80" t="s">
        <v>83</v>
      </c>
      <c r="D17" s="86">
        <v>6.0777247173000003E-2</v>
      </c>
      <c r="E17" s="81">
        <v>23314123.260000002</v>
      </c>
      <c r="F17" s="82">
        <v>23256141.212516237</v>
      </c>
      <c r="G17" s="75">
        <v>-57982.047483764589</v>
      </c>
      <c r="H17" s="54"/>
    </row>
    <row r="18" spans="1:8" s="45" customFormat="1" ht="15" customHeight="1" x14ac:dyDescent="0.25">
      <c r="A18" s="79">
        <v>10835932000108</v>
      </c>
      <c r="B18" s="80" t="s">
        <v>141</v>
      </c>
      <c r="C18" s="80" t="s">
        <v>101</v>
      </c>
      <c r="D18" s="86">
        <v>4.5552335929000001E-2</v>
      </c>
      <c r="E18" s="81">
        <v>17473854.510000002</v>
      </c>
      <c r="F18" s="82">
        <v>17430397.166541956</v>
      </c>
      <c r="G18" s="75">
        <v>-43457.343458045274</v>
      </c>
      <c r="H18" s="54"/>
    </row>
    <row r="19" spans="1:8" s="45" customFormat="1" ht="15" customHeight="1" x14ac:dyDescent="0.25">
      <c r="A19" s="79">
        <v>8336783000190</v>
      </c>
      <c r="B19" s="80" t="s">
        <v>131</v>
      </c>
      <c r="C19" s="80" t="s">
        <v>82</v>
      </c>
      <c r="D19" s="86">
        <v>3.9196509998E-2</v>
      </c>
      <c r="E19" s="81">
        <v>15035762.689999999</v>
      </c>
      <c r="F19" s="82">
        <v>14998368.862381702</v>
      </c>
      <c r="G19" s="75">
        <v>-37393.827618297189</v>
      </c>
      <c r="H19" s="54"/>
    </row>
    <row r="20" spans="1:8" s="45" customFormat="1" ht="15" customHeight="1" x14ac:dyDescent="0.25">
      <c r="A20" s="79">
        <v>4172213000151</v>
      </c>
      <c r="B20" s="80" t="s">
        <v>149</v>
      </c>
      <c r="C20" s="80" t="s">
        <v>122</v>
      </c>
      <c r="D20" s="86">
        <v>3.8565207445999998E-2</v>
      </c>
      <c r="E20" s="81">
        <v>14793595.33</v>
      </c>
      <c r="F20" s="82">
        <v>14756803.770767476</v>
      </c>
      <c r="G20" s="75">
        <v>-36791.559232523665</v>
      </c>
      <c r="H20" s="54"/>
    </row>
    <row r="21" spans="1:8" s="45" customFormat="1" ht="15" customHeight="1" x14ac:dyDescent="0.25">
      <c r="A21" s="79">
        <v>1543032000104</v>
      </c>
      <c r="B21" s="80" t="s">
        <v>140</v>
      </c>
      <c r="C21" s="80" t="s">
        <v>121</v>
      </c>
      <c r="D21" s="86">
        <v>3.6974084967999997E-2</v>
      </c>
      <c r="E21" s="81">
        <v>14183241.5</v>
      </c>
      <c r="F21" s="82">
        <v>14147967.886106614</v>
      </c>
      <c r="G21" s="75">
        <v>-35273.613893385977</v>
      </c>
      <c r="H21" s="54"/>
    </row>
    <row r="22" spans="1:8" s="45" customFormat="1" ht="15" customHeight="1" x14ac:dyDescent="0.25">
      <c r="A22" s="79">
        <v>2302100000106</v>
      </c>
      <c r="B22" s="80" t="s">
        <v>133</v>
      </c>
      <c r="C22" s="80" t="s">
        <v>103</v>
      </c>
      <c r="D22" s="86">
        <v>3.6558603798000001E-2</v>
      </c>
      <c r="E22" s="81">
        <v>14023863.119999999</v>
      </c>
      <c r="F22" s="82">
        <v>13988985.878927827</v>
      </c>
      <c r="G22" s="75">
        <v>-34877.241072172299</v>
      </c>
      <c r="H22" s="54"/>
    </row>
    <row r="23" spans="1:8" s="45" customFormat="1" ht="15" customHeight="1" x14ac:dyDescent="0.25">
      <c r="A23" s="79">
        <v>2328280000197</v>
      </c>
      <c r="B23" s="80" t="s">
        <v>114</v>
      </c>
      <c r="C23" s="80" t="s">
        <v>110</v>
      </c>
      <c r="D23" s="86">
        <v>3.4097708140000002E-2</v>
      </c>
      <c r="E23" s="81">
        <v>13079864.710000001</v>
      </c>
      <c r="F23" s="82">
        <v>13047335.18580432</v>
      </c>
      <c r="G23" s="75">
        <v>-32529.524195680395</v>
      </c>
      <c r="H23" s="54"/>
    </row>
    <row r="24" spans="1:8" s="45" customFormat="1" ht="15" customHeight="1" x14ac:dyDescent="0.25">
      <c r="A24" s="79">
        <v>33050071000158</v>
      </c>
      <c r="B24" s="80" t="s">
        <v>137</v>
      </c>
      <c r="C24" s="80" t="s">
        <v>100</v>
      </c>
      <c r="D24" s="86">
        <v>3.3096176900000003E-2</v>
      </c>
      <c r="E24" s="81">
        <v>12695677.800000001</v>
      </c>
      <c r="F24" s="82">
        <v>12664103.745731229</v>
      </c>
      <c r="G24" s="75">
        <v>-31574.054268771783</v>
      </c>
      <c r="H24" s="54"/>
    </row>
    <row r="25" spans="1:8" s="45" customFormat="1" ht="15" customHeight="1" x14ac:dyDescent="0.25">
      <c r="A25" s="79">
        <v>7522669000192</v>
      </c>
      <c r="B25" s="80" t="s">
        <v>180</v>
      </c>
      <c r="C25" s="80" t="s">
        <v>91</v>
      </c>
      <c r="D25" s="86">
        <v>2.8223315440999999E-2</v>
      </c>
      <c r="E25" s="81">
        <v>10826450.449999999</v>
      </c>
      <c r="F25" s="82">
        <v>10799525.149954882</v>
      </c>
      <c r="G25" s="75">
        <v>-26925.300045117736</v>
      </c>
      <c r="H25" s="54"/>
    </row>
    <row r="26" spans="1:8" s="45" customFormat="1" ht="15" customHeight="1" x14ac:dyDescent="0.25">
      <c r="A26" s="79">
        <v>3467321000199</v>
      </c>
      <c r="B26" s="80" t="s">
        <v>96</v>
      </c>
      <c r="C26" s="80" t="s">
        <v>105</v>
      </c>
      <c r="D26" s="86">
        <v>2.6218076029E-2</v>
      </c>
      <c r="E26" s="81">
        <v>10057241.560000001</v>
      </c>
      <c r="F26" s="82">
        <v>10032229.276621662</v>
      </c>
      <c r="G26" s="75">
        <v>-25012.283378338441</v>
      </c>
      <c r="H26" s="54"/>
    </row>
    <row r="27" spans="1:8" s="45" customFormat="1" ht="15" customHeight="1" x14ac:dyDescent="0.25">
      <c r="A27" s="79">
        <v>8467115000100</v>
      </c>
      <c r="B27" s="80" t="s">
        <v>139</v>
      </c>
      <c r="C27" s="80" t="s">
        <v>112</v>
      </c>
      <c r="D27" s="86">
        <v>2.3071181480000001E-2</v>
      </c>
      <c r="E27" s="81">
        <v>8850094.3000000007</v>
      </c>
      <c r="F27" s="82">
        <v>8828084.1826896183</v>
      </c>
      <c r="G27" s="75">
        <v>-22010.117310382426</v>
      </c>
      <c r="H27" s="54"/>
    </row>
    <row r="28" spans="1:8" s="45" customFormat="1" ht="15" customHeight="1" x14ac:dyDescent="0.25">
      <c r="A28" s="79">
        <v>4895728000180</v>
      </c>
      <c r="B28" s="80" t="s">
        <v>165</v>
      </c>
      <c r="C28" s="80" t="s">
        <v>60</v>
      </c>
      <c r="D28" s="86">
        <v>2.1193401244000001E-2</v>
      </c>
      <c r="E28" s="81">
        <v>8129778.6900000004</v>
      </c>
      <c r="F28" s="82">
        <v>8109559.992141339</v>
      </c>
      <c r="G28" s="75">
        <v>-20218.697858661413</v>
      </c>
      <c r="H28" s="54"/>
    </row>
    <row r="29" spans="1:8" s="45" customFormat="1" ht="15" customHeight="1" x14ac:dyDescent="0.25">
      <c r="A29" s="79">
        <v>6272793000184</v>
      </c>
      <c r="B29" s="80" t="s">
        <v>142</v>
      </c>
      <c r="C29" s="80" t="s">
        <v>106</v>
      </c>
      <c r="D29" s="86">
        <v>1.8980531961E-2</v>
      </c>
      <c r="E29" s="81">
        <v>7280923.0800000001</v>
      </c>
      <c r="F29" s="82">
        <v>7262815.4795965599</v>
      </c>
      <c r="G29" s="75">
        <v>-18107.600403440185</v>
      </c>
      <c r="H29" s="54"/>
    </row>
    <row r="30" spans="1:8" s="45" customFormat="1" ht="15" customHeight="1" x14ac:dyDescent="0.25">
      <c r="A30" s="79">
        <v>6840748000189</v>
      </c>
      <c r="B30" s="80" t="s">
        <v>143</v>
      </c>
      <c r="C30" s="80" t="s">
        <v>65</v>
      </c>
      <c r="D30" s="86">
        <v>1.7819186758999999E-2</v>
      </c>
      <c r="E30" s="81">
        <v>6835431.6100000003</v>
      </c>
      <c r="F30" s="82">
        <v>6818431.9434991227</v>
      </c>
      <c r="G30" s="75">
        <v>-16999.666500877589</v>
      </c>
      <c r="H30" s="54"/>
    </row>
    <row r="31" spans="1:8" s="45" customFormat="1" ht="15" customHeight="1" x14ac:dyDescent="0.25">
      <c r="A31" s="79">
        <v>8324196000181</v>
      </c>
      <c r="B31" s="80" t="s">
        <v>147</v>
      </c>
      <c r="C31" s="80" t="s">
        <v>85</v>
      </c>
      <c r="D31" s="86">
        <v>1.5971531508E-2</v>
      </c>
      <c r="E31" s="81">
        <v>6126671.9299999997</v>
      </c>
      <c r="F31" s="82">
        <v>6111434.9434407158</v>
      </c>
      <c r="G31" s="75">
        <v>-15236.98655928392</v>
      </c>
      <c r="H31" s="54"/>
    </row>
    <row r="32" spans="1:8" s="45" customFormat="1" ht="15" customHeight="1" x14ac:dyDescent="0.25">
      <c r="A32" s="79">
        <v>28152650000171</v>
      </c>
      <c r="B32" s="80" t="s">
        <v>156</v>
      </c>
      <c r="C32" s="80" t="s">
        <v>104</v>
      </c>
      <c r="D32" s="86">
        <v>1.4013341241E-2</v>
      </c>
      <c r="E32" s="81">
        <v>5375511.0700000003</v>
      </c>
      <c r="F32" s="82">
        <v>5362142.2147945473</v>
      </c>
      <c r="G32" s="75">
        <v>-13368.855205453001</v>
      </c>
      <c r="H32" s="54"/>
    </row>
    <row r="33" spans="1:9" s="45" customFormat="1" ht="15" customHeight="1" x14ac:dyDescent="0.25">
      <c r="A33" s="79">
        <v>7047251000170</v>
      </c>
      <c r="B33" s="80" t="s">
        <v>146</v>
      </c>
      <c r="C33" s="80" t="s">
        <v>102</v>
      </c>
      <c r="D33" s="86">
        <v>1.3110437625E-2</v>
      </c>
      <c r="E33" s="81">
        <v>5029157.67</v>
      </c>
      <c r="F33" s="82">
        <v>5016650.1930696629</v>
      </c>
      <c r="G33" s="75">
        <v>-12507.476930337027</v>
      </c>
      <c r="H33" s="54"/>
    </row>
    <row r="34" spans="1:9" s="45" customFormat="1" ht="15" customHeight="1" x14ac:dyDescent="0.25">
      <c r="A34" s="79">
        <v>2016440000162</v>
      </c>
      <c r="B34" s="80" t="s">
        <v>92</v>
      </c>
      <c r="C34" s="80" t="s">
        <v>84</v>
      </c>
      <c r="D34" s="86">
        <v>1.2260602973999999E-2</v>
      </c>
      <c r="E34" s="81">
        <v>4703161.5</v>
      </c>
      <c r="F34" s="82">
        <v>4691464.7730687112</v>
      </c>
      <c r="G34" s="75">
        <v>-11696.726931288838</v>
      </c>
      <c r="H34" s="54"/>
    </row>
    <row r="35" spans="1:9" s="45" customFormat="1" ht="15" customHeight="1" x14ac:dyDescent="0.25">
      <c r="A35" s="79">
        <v>5965546000109</v>
      </c>
      <c r="B35" s="80" t="s">
        <v>194</v>
      </c>
      <c r="C35" s="80" t="s">
        <v>63</v>
      </c>
      <c r="D35" s="86">
        <v>9.3395046630000006E-3</v>
      </c>
      <c r="E35" s="81">
        <v>3582629.57</v>
      </c>
      <c r="F35" s="82">
        <v>3573719.5974686104</v>
      </c>
      <c r="G35" s="75">
        <v>-8909.9725313894451</v>
      </c>
      <c r="H35" s="54"/>
    </row>
    <row r="36" spans="1:9" s="45" customFormat="1" ht="15" customHeight="1" x14ac:dyDescent="0.25">
      <c r="A36" s="79">
        <v>13017462000163</v>
      </c>
      <c r="B36" s="80" t="s">
        <v>155</v>
      </c>
      <c r="C36" s="80" t="s">
        <v>86</v>
      </c>
      <c r="D36" s="86">
        <v>8.0460077340000005E-3</v>
      </c>
      <c r="E36" s="81">
        <v>3086444.76</v>
      </c>
      <c r="F36" s="82">
        <v>3078768.7953226333</v>
      </c>
      <c r="G36" s="75">
        <v>-7675.9646773664281</v>
      </c>
      <c r="H36" s="54"/>
    </row>
    <row r="37" spans="1:9" s="45" customFormat="1" ht="15" customHeight="1" x14ac:dyDescent="0.25">
      <c r="A37" s="79">
        <v>53859112000169</v>
      </c>
      <c r="B37" s="80" t="s">
        <v>113</v>
      </c>
      <c r="C37" s="80" t="s">
        <v>109</v>
      </c>
      <c r="D37" s="86">
        <v>7.0950867229999997E-3</v>
      </c>
      <c r="E37" s="81">
        <v>2721671.91</v>
      </c>
      <c r="F37" s="82">
        <v>2714903.1326300181</v>
      </c>
      <c r="G37" s="75">
        <v>-6768.7773699820973</v>
      </c>
      <c r="H37" s="54"/>
    </row>
    <row r="38" spans="1:9" s="45" customFormat="1" ht="15" customHeight="1" x14ac:dyDescent="0.25">
      <c r="A38" s="79">
        <v>5914650000166</v>
      </c>
      <c r="B38" s="80" t="s">
        <v>144</v>
      </c>
      <c r="C38" s="80" t="s">
        <v>129</v>
      </c>
      <c r="D38" s="86">
        <v>4.9442916819999998E-3</v>
      </c>
      <c r="E38" s="81">
        <v>1896627.95</v>
      </c>
      <c r="F38" s="82">
        <v>1891911.0506928747</v>
      </c>
      <c r="G38" s="75">
        <v>-4716.899307125248</v>
      </c>
      <c r="H38" s="54"/>
    </row>
    <row r="39" spans="1:9" s="45" customFormat="1" ht="15" customHeight="1" x14ac:dyDescent="0.25">
      <c r="A39" s="79">
        <v>25086034000171</v>
      </c>
      <c r="B39" s="80" t="s">
        <v>98</v>
      </c>
      <c r="C39" s="80" t="s">
        <v>108</v>
      </c>
      <c r="D39" s="86">
        <v>4.384015261E-3</v>
      </c>
      <c r="E39" s="81">
        <v>1681706.18</v>
      </c>
      <c r="F39" s="82">
        <v>1677523.789502627</v>
      </c>
      <c r="G39" s="75">
        <v>-4182.3904973729514</v>
      </c>
      <c r="H39" s="54"/>
    </row>
    <row r="40" spans="1:9" s="45" customFormat="1" ht="15" customHeight="1" x14ac:dyDescent="0.25">
      <c r="A40" s="79">
        <v>15413826000150</v>
      </c>
      <c r="B40" s="80" t="s">
        <v>135</v>
      </c>
      <c r="C40" s="80" t="s">
        <v>107</v>
      </c>
      <c r="D40" s="86">
        <v>3.3944238159999999E-3</v>
      </c>
      <c r="E40" s="81">
        <v>1302099.3700000001</v>
      </c>
      <c r="F40" s="82">
        <v>1298861.0587563352</v>
      </c>
      <c r="G40" s="75">
        <v>-3238.311243664939</v>
      </c>
      <c r="H40" s="54"/>
    </row>
    <row r="41" spans="1:9" s="45" customFormat="1" ht="15" customHeight="1" x14ac:dyDescent="0.25">
      <c r="A41" s="79">
        <v>7282377000120</v>
      </c>
      <c r="B41" s="80" t="s">
        <v>97</v>
      </c>
      <c r="C41" s="80" t="s">
        <v>128</v>
      </c>
      <c r="D41" s="86">
        <v>2.8198993590000001E-3</v>
      </c>
      <c r="E41" s="81">
        <v>1081712.06</v>
      </c>
      <c r="F41" s="82">
        <v>1079021.850322231</v>
      </c>
      <c r="G41" s="75">
        <v>-2690.209677769104</v>
      </c>
      <c r="H41" s="54"/>
    </row>
    <row r="42" spans="1:9" s="45" customFormat="1" ht="15" customHeight="1" x14ac:dyDescent="0.25">
      <c r="A42" s="79">
        <v>27485069000109</v>
      </c>
      <c r="B42" s="80" t="s">
        <v>159</v>
      </c>
      <c r="C42" s="80" t="s">
        <v>88</v>
      </c>
      <c r="D42" s="86">
        <v>2.5545630829999998E-3</v>
      </c>
      <c r="E42" s="81">
        <v>979929.19</v>
      </c>
      <c r="F42" s="82">
        <v>977492.1135467483</v>
      </c>
      <c r="G42" s="75">
        <v>-2437.0764532516478</v>
      </c>
      <c r="H42" s="54"/>
    </row>
    <row r="43" spans="1:9" s="45" customFormat="1" ht="15" customHeight="1" x14ac:dyDescent="0.25">
      <c r="A43" s="79">
        <v>23664303000104</v>
      </c>
      <c r="B43" s="80" t="s">
        <v>150</v>
      </c>
      <c r="C43" s="80" t="s">
        <v>124</v>
      </c>
      <c r="D43" s="86">
        <v>1.454933129E-3</v>
      </c>
      <c r="E43" s="81">
        <v>558111.66</v>
      </c>
      <c r="F43" s="82">
        <v>556723.64054049319</v>
      </c>
      <c r="G43" s="75">
        <v>-1388.019459506846</v>
      </c>
      <c r="H43" s="54"/>
    </row>
    <row r="44" spans="1:9" s="45" customFormat="1" ht="15" customHeight="1" x14ac:dyDescent="0.25">
      <c r="A44" s="79">
        <v>1377555000110</v>
      </c>
      <c r="B44" s="80" t="s">
        <v>158</v>
      </c>
      <c r="C44" s="80" t="s">
        <v>120</v>
      </c>
      <c r="D44" s="86">
        <v>1.3819696400000001E-4</v>
      </c>
      <c r="E44" s="81">
        <v>53012.29</v>
      </c>
      <c r="F44" s="82">
        <v>52880.448837369659</v>
      </c>
      <c r="G44" s="75">
        <v>-131.8411626303423</v>
      </c>
      <c r="H44" s="54"/>
    </row>
    <row r="45" spans="1:9" s="58" customFormat="1" ht="17.25" customHeight="1" x14ac:dyDescent="0.25">
      <c r="A45" s="83"/>
      <c r="B45" s="83"/>
      <c r="C45" s="83"/>
      <c r="D45" s="76">
        <f>SUM(D12:D44)</f>
        <v>0.99999999999799971</v>
      </c>
      <c r="E45" s="84">
        <f>SUM(E12:E44)</f>
        <v>383599526.87000006</v>
      </c>
      <c r="F45" s="84">
        <f>SUM(F12:F44)</f>
        <v>382645517.7600019</v>
      </c>
      <c r="G45" s="85">
        <f>SUM(G12:G44)</f>
        <v>-954009.10999809671</v>
      </c>
    </row>
    <row r="46" spans="1:9" s="44" customFormat="1" ht="14.25" x14ac:dyDescent="0.25">
      <c r="G46" s="50"/>
      <c r="I46" s="51"/>
    </row>
    <row r="47" spans="1:9" x14ac:dyDescent="0.2">
      <c r="I47" s="52"/>
    </row>
    <row r="55" spans="5:5" x14ac:dyDescent="0.2">
      <c r="E55" s="49"/>
    </row>
  </sheetData>
  <mergeCells count="1">
    <mergeCell ref="A1:H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>
    <pageSetUpPr fitToPage="1"/>
  </sheetPr>
  <dimension ref="A1:H35"/>
  <sheetViews>
    <sheetView showGridLines="0" topLeftCell="B1" zoomScale="90" zoomScaleNormal="90" workbookViewId="0">
      <selection activeCell="D2" sqref="D1:F1048576"/>
    </sheetView>
  </sheetViews>
  <sheetFormatPr defaultColWidth="9.140625" defaultRowHeight="12.75" x14ac:dyDescent="0.2"/>
  <cols>
    <col min="1" max="1" width="18.140625" style="48" customWidth="1"/>
    <col min="2" max="2" width="56.42578125" style="48" bestFit="1" customWidth="1"/>
    <col min="3" max="3" width="19.5703125" style="48" customWidth="1"/>
    <col min="4" max="4" width="17.7109375" style="48" bestFit="1" customWidth="1"/>
    <col min="5" max="5" width="15.28515625" style="48" customWidth="1"/>
    <col min="6" max="6" width="19.85546875" style="48" bestFit="1" customWidth="1"/>
    <col min="7" max="7" width="24.28515625" style="48" bestFit="1" customWidth="1"/>
    <col min="8" max="9" width="16.140625" style="48" bestFit="1" customWidth="1"/>
    <col min="10" max="11" width="9.140625" style="48" customWidth="1"/>
    <col min="12" max="16384" width="9.140625" style="48"/>
  </cols>
  <sheetData>
    <row r="1" spans="1:8" customFormat="1" ht="27.75" customHeight="1" x14ac:dyDescent="0.25">
      <c r="A1" s="220" t="s">
        <v>185</v>
      </c>
      <c r="B1" s="220"/>
      <c r="C1" s="220"/>
      <c r="D1" s="220"/>
      <c r="E1" s="220"/>
      <c r="F1" s="220"/>
      <c r="G1" s="220"/>
      <c r="H1" s="220"/>
    </row>
    <row r="2" spans="1:8" customFormat="1" ht="9" customHeight="1" x14ac:dyDescent="0.25">
      <c r="B2" s="40"/>
      <c r="D2" s="41"/>
      <c r="E2" s="40" t="s">
        <v>69</v>
      </c>
      <c r="F2" s="40"/>
      <c r="G2" s="43"/>
    </row>
    <row r="3" spans="1:8" s="44" customFormat="1" ht="15.95" customHeight="1" x14ac:dyDescent="0.25">
      <c r="D3" s="61"/>
      <c r="E3" s="62" t="s">
        <v>50</v>
      </c>
      <c r="F3" s="62" t="s">
        <v>51</v>
      </c>
      <c r="G3" s="62" t="s">
        <v>52</v>
      </c>
    </row>
    <row r="4" spans="1:8" s="44" customFormat="1" ht="15.95" customHeight="1" x14ac:dyDescent="0.25">
      <c r="B4" s="56"/>
      <c r="C4" s="56"/>
      <c r="D4" s="63" t="s">
        <v>70</v>
      </c>
      <c r="E4" s="64">
        <f>SUM(E12:E34)</f>
        <v>855717190.93946874</v>
      </c>
      <c r="F4" s="65">
        <v>1</v>
      </c>
      <c r="G4" s="66">
        <f>'Demonstrativo Consolidado'!L12</f>
        <v>23</v>
      </c>
    </row>
    <row r="5" spans="1:8" s="44" customFormat="1" ht="15.95" customHeight="1" x14ac:dyDescent="0.25">
      <c r="B5" s="50"/>
      <c r="C5" s="56"/>
      <c r="D5" s="93" t="s">
        <v>71</v>
      </c>
      <c r="E5" s="125">
        <v>580071.54</v>
      </c>
      <c r="F5" s="95" t="s">
        <v>54</v>
      </c>
      <c r="G5" s="95" t="s">
        <v>54</v>
      </c>
    </row>
    <row r="6" spans="1:8" s="44" customFormat="1" ht="15.95" customHeight="1" x14ac:dyDescent="0.25">
      <c r="B6" s="55"/>
      <c r="C6" s="56"/>
      <c r="D6" s="93" t="s">
        <v>53</v>
      </c>
      <c r="E6" s="94">
        <v>75871590.680000022</v>
      </c>
      <c r="F6" s="96">
        <v>1</v>
      </c>
      <c r="G6" s="95"/>
    </row>
    <row r="7" spans="1:8" s="44" customFormat="1" ht="15.95" customHeight="1" x14ac:dyDescent="0.25">
      <c r="B7" s="55"/>
      <c r="C7" s="57"/>
      <c r="D7" s="93" t="s">
        <v>72</v>
      </c>
      <c r="E7" s="94">
        <f>'Demonstrativo Consolidado'!J12</f>
        <v>778110736.89999986</v>
      </c>
      <c r="F7" s="96" t="s">
        <v>54</v>
      </c>
      <c r="G7" s="95">
        <f>'Demonstrativo Consolidado'!G12</f>
        <v>81</v>
      </c>
    </row>
    <row r="8" spans="1:8" s="44" customFormat="1" ht="15.95" customHeight="1" x14ac:dyDescent="0.25">
      <c r="B8" s="55"/>
      <c r="C8" s="57"/>
      <c r="D8" s="67" t="s">
        <v>73</v>
      </c>
      <c r="E8" s="68">
        <f>SUM(E5:E7)</f>
        <v>854562399.11999989</v>
      </c>
      <c r="F8" s="69">
        <f>E8/E4</f>
        <v>0.99865049828179675</v>
      </c>
      <c r="G8" s="70" t="s">
        <v>54</v>
      </c>
    </row>
    <row r="9" spans="1:8" s="44" customFormat="1" ht="15.95" customHeight="1" x14ac:dyDescent="0.25">
      <c r="B9" s="55"/>
      <c r="C9" s="57"/>
      <c r="D9" s="71" t="s">
        <v>55</v>
      </c>
      <c r="E9" s="72">
        <f>G35</f>
        <v>-1154791.8194686868</v>
      </c>
      <c r="F9" s="73">
        <f>E9/E4</f>
        <v>-1.3495017182030341E-3</v>
      </c>
      <c r="G9" s="74">
        <f>'Demonstrativo Consolidado'!P12</f>
        <v>1</v>
      </c>
    </row>
    <row r="10" spans="1:8" s="44" customFormat="1" ht="15.95" customHeight="1" x14ac:dyDescent="0.25">
      <c r="A10" s="47"/>
      <c r="C10" s="47"/>
    </row>
    <row r="11" spans="1:8" s="46" customFormat="1" ht="39" customHeight="1" x14ac:dyDescent="0.25">
      <c r="A11" s="77" t="s">
        <v>56</v>
      </c>
      <c r="B11" s="77" t="s">
        <v>57</v>
      </c>
      <c r="C11" s="77" t="s">
        <v>58</v>
      </c>
      <c r="D11" s="78" t="s">
        <v>161</v>
      </c>
      <c r="E11" s="78" t="s">
        <v>162</v>
      </c>
      <c r="F11" s="77" t="s">
        <v>163</v>
      </c>
      <c r="G11" s="77" t="s">
        <v>164</v>
      </c>
    </row>
    <row r="12" spans="1:8" s="45" customFormat="1" ht="15" customHeight="1" x14ac:dyDescent="0.25">
      <c r="A12" s="79">
        <v>6981180000116</v>
      </c>
      <c r="B12" s="80" t="s">
        <v>130</v>
      </c>
      <c r="C12" s="80" t="s">
        <v>66</v>
      </c>
      <c r="D12" s="86">
        <v>0.18210268500499999</v>
      </c>
      <c r="E12" s="82">
        <v>155828398.07469004</v>
      </c>
      <c r="F12" s="82">
        <v>155618107.40999997</v>
      </c>
      <c r="G12" s="75">
        <f>F12-E12</f>
        <v>-210290.6646900773</v>
      </c>
      <c r="H12" s="54"/>
    </row>
    <row r="13" spans="1:8" s="45" customFormat="1" ht="15" customHeight="1" x14ac:dyDescent="0.25">
      <c r="A13" s="79">
        <v>2341467000120</v>
      </c>
      <c r="B13" s="80" t="s">
        <v>125</v>
      </c>
      <c r="C13" s="80" t="s">
        <v>126</v>
      </c>
      <c r="D13" s="86">
        <v>0.210606199681</v>
      </c>
      <c r="E13" s="82">
        <v>180219345.58588475</v>
      </c>
      <c r="F13" s="82">
        <v>179976139.27000001</v>
      </c>
      <c r="G13" s="75">
        <f t="shared" ref="G13:G34" si="0">F13-E13</f>
        <v>-243206.31588473916</v>
      </c>
      <c r="H13" s="54"/>
    </row>
    <row r="14" spans="1:8" s="45" customFormat="1" ht="15" customHeight="1" x14ac:dyDescent="0.25">
      <c r="A14" s="79">
        <v>60444437000146</v>
      </c>
      <c r="B14" s="80" t="s">
        <v>157</v>
      </c>
      <c r="C14" s="80" t="s">
        <v>99</v>
      </c>
      <c r="D14" s="86">
        <v>5.4909252186999997E-2</v>
      </c>
      <c r="E14" s="82">
        <v>46986791.037960783</v>
      </c>
      <c r="F14" s="82">
        <v>46923382.280000001</v>
      </c>
      <c r="G14" s="75">
        <f t="shared" si="0"/>
        <v>-63408.757960781455</v>
      </c>
      <c r="H14" s="54"/>
    </row>
    <row r="15" spans="1:8" s="45" customFormat="1" ht="15" customHeight="1" x14ac:dyDescent="0.25">
      <c r="A15" s="79">
        <v>33050196000188</v>
      </c>
      <c r="B15" s="80" t="s">
        <v>148</v>
      </c>
      <c r="C15" s="80" t="s">
        <v>68</v>
      </c>
      <c r="D15" s="86">
        <v>6.2362569551000002E-2</v>
      </c>
      <c r="E15" s="82">
        <v>53364722.836019091</v>
      </c>
      <c r="F15" s="82">
        <v>53292707.049999997</v>
      </c>
      <c r="G15" s="75">
        <f t="shared" si="0"/>
        <v>-72015.786019094288</v>
      </c>
      <c r="H15" s="54"/>
    </row>
    <row r="16" spans="1:8" s="45" customFormat="1" ht="15" customHeight="1" x14ac:dyDescent="0.25">
      <c r="A16" s="79">
        <v>15139629000194</v>
      </c>
      <c r="B16" s="80" t="s">
        <v>145</v>
      </c>
      <c r="C16" s="80" t="s">
        <v>83</v>
      </c>
      <c r="D16" s="86">
        <v>7.2473108031999994E-2</v>
      </c>
      <c r="E16" s="82">
        <v>62016484.423789293</v>
      </c>
      <c r="F16" s="82">
        <v>61932793.07</v>
      </c>
      <c r="G16" s="75">
        <f t="shared" si="0"/>
        <v>-83691.353789292276</v>
      </c>
      <c r="H16" s="54"/>
    </row>
    <row r="17" spans="1:8" s="45" customFormat="1" ht="15" customHeight="1" x14ac:dyDescent="0.25">
      <c r="A17" s="79">
        <v>10835932000108</v>
      </c>
      <c r="B17" s="80" t="s">
        <v>141</v>
      </c>
      <c r="C17" s="80" t="s">
        <v>101</v>
      </c>
      <c r="D17" s="86">
        <v>5.8083101917000002E-2</v>
      </c>
      <c r="E17" s="82">
        <v>49702708.81383618</v>
      </c>
      <c r="F17" s="82">
        <v>49635634.920000002</v>
      </c>
      <c r="G17" s="75">
        <f t="shared" si="0"/>
        <v>-67073.893836177886</v>
      </c>
      <c r="H17" s="54"/>
    </row>
    <row r="18" spans="1:8" s="45" customFormat="1" ht="15" customHeight="1" x14ac:dyDescent="0.25">
      <c r="A18" s="79">
        <v>4172213000151</v>
      </c>
      <c r="B18" s="80" t="s">
        <v>149</v>
      </c>
      <c r="C18" s="80" t="s">
        <v>122</v>
      </c>
      <c r="D18" s="86">
        <v>5.4416610833E-2</v>
      </c>
      <c r="E18" s="82">
        <v>46565229.362365246</v>
      </c>
      <c r="F18" s="82">
        <v>46502389.509999998</v>
      </c>
      <c r="G18" s="75">
        <f t="shared" si="0"/>
        <v>-62839.852365247905</v>
      </c>
      <c r="H18" s="54"/>
    </row>
    <row r="19" spans="1:8" s="45" customFormat="1" ht="15" customHeight="1" x14ac:dyDescent="0.25">
      <c r="A19" s="79">
        <v>1543032000104</v>
      </c>
      <c r="B19" s="80" t="s">
        <v>140</v>
      </c>
      <c r="C19" s="80" t="s">
        <v>121</v>
      </c>
      <c r="D19" s="86">
        <v>2.2689773331000002E-2</v>
      </c>
      <c r="E19" s="82">
        <v>19416029.098243728</v>
      </c>
      <c r="F19" s="82">
        <v>19389827.129999999</v>
      </c>
      <c r="G19" s="75">
        <f t="shared" si="0"/>
        <v>-26201.968243729323</v>
      </c>
      <c r="H19" s="54"/>
    </row>
    <row r="20" spans="1:8" s="45" customFormat="1" ht="15" customHeight="1" x14ac:dyDescent="0.25">
      <c r="A20" s="79">
        <v>2302100000106</v>
      </c>
      <c r="B20" s="80" t="s">
        <v>133</v>
      </c>
      <c r="C20" s="80" t="s">
        <v>103</v>
      </c>
      <c r="D20" s="86">
        <v>3.8435766304000002E-2</v>
      </c>
      <c r="E20" s="82">
        <v>32890145.972970624</v>
      </c>
      <c r="F20" s="82">
        <v>32845760.66</v>
      </c>
      <c r="G20" s="75">
        <f t="shared" si="0"/>
        <v>-44385.312970623374</v>
      </c>
      <c r="H20" s="54"/>
    </row>
    <row r="21" spans="1:8" s="45" customFormat="1" ht="15" customHeight="1" x14ac:dyDescent="0.25">
      <c r="A21" s="79">
        <v>2328280000197</v>
      </c>
      <c r="B21" s="80" t="s">
        <v>114</v>
      </c>
      <c r="C21" s="80" t="s">
        <v>110</v>
      </c>
      <c r="D21" s="86">
        <v>2.1344338048999999E-2</v>
      </c>
      <c r="E21" s="82">
        <v>18264716.998002708</v>
      </c>
      <c r="F21" s="81">
        <v>18240068.73</v>
      </c>
      <c r="G21" s="75">
        <f t="shared" si="0"/>
        <v>-24648.268002707511</v>
      </c>
      <c r="H21" s="54"/>
    </row>
    <row r="22" spans="1:8" s="45" customFormat="1" ht="15" customHeight="1" x14ac:dyDescent="0.25">
      <c r="A22" s="79">
        <v>33050071000158</v>
      </c>
      <c r="B22" s="80" t="s">
        <v>137</v>
      </c>
      <c r="C22" s="80" t="s">
        <v>100</v>
      </c>
      <c r="D22" s="86">
        <v>1.8503416763000002E-2</v>
      </c>
      <c r="E22" s="82">
        <v>15833691.814910583</v>
      </c>
      <c r="F22" s="82">
        <v>15812324.220000001</v>
      </c>
      <c r="G22" s="75">
        <f t="shared" si="0"/>
        <v>-21367.594910582528</v>
      </c>
      <c r="H22" s="54"/>
    </row>
    <row r="23" spans="1:8" s="45" customFormat="1" ht="15" customHeight="1" x14ac:dyDescent="0.25">
      <c r="A23" s="79">
        <v>7522669000192</v>
      </c>
      <c r="B23" s="80" t="s">
        <v>180</v>
      </c>
      <c r="C23" s="80" t="s">
        <v>91</v>
      </c>
      <c r="D23" s="86">
        <v>4.2825911667999997E-2</v>
      </c>
      <c r="E23" s="82">
        <v>36646868.831668504</v>
      </c>
      <c r="F23" s="82">
        <v>36597413.82</v>
      </c>
      <c r="G23" s="75">
        <f t="shared" si="0"/>
        <v>-49455.011668503284</v>
      </c>
      <c r="H23" s="54"/>
    </row>
    <row r="24" spans="1:8" s="45" customFormat="1" ht="15" customHeight="1" x14ac:dyDescent="0.25">
      <c r="A24" s="79">
        <v>3467321000199</v>
      </c>
      <c r="B24" s="80" t="s">
        <v>96</v>
      </c>
      <c r="C24" s="80" t="s">
        <v>105</v>
      </c>
      <c r="D24" s="86">
        <v>3.0693771607999999E-2</v>
      </c>
      <c r="E24" s="82">
        <v>26265188.0198001</v>
      </c>
      <c r="F24" s="82">
        <v>26229743.100000001</v>
      </c>
      <c r="G24" s="75">
        <f t="shared" si="0"/>
        <v>-35444.919800098985</v>
      </c>
      <c r="H24" s="54"/>
    </row>
    <row r="25" spans="1:8" s="45" customFormat="1" ht="15" customHeight="1" x14ac:dyDescent="0.25">
      <c r="A25" s="79">
        <v>8467115000100</v>
      </c>
      <c r="B25" s="80" t="s">
        <v>139</v>
      </c>
      <c r="C25" s="80" t="s">
        <v>112</v>
      </c>
      <c r="D25" s="86">
        <v>1.4844939551000001E-2</v>
      </c>
      <c r="E25" s="82">
        <v>12703069.97247244</v>
      </c>
      <c r="F25" s="82">
        <v>12685927.16</v>
      </c>
      <c r="G25" s="75">
        <f t="shared" si="0"/>
        <v>-17142.812472440302</v>
      </c>
      <c r="H25" s="54"/>
    </row>
    <row r="26" spans="1:8" s="45" customFormat="1" ht="15" customHeight="1" x14ac:dyDescent="0.25">
      <c r="A26" s="79">
        <v>4895728000180</v>
      </c>
      <c r="B26" s="80" t="s">
        <v>165</v>
      </c>
      <c r="C26" s="80" t="s">
        <v>60</v>
      </c>
      <c r="D26" s="86">
        <v>1.2738383027E-2</v>
      </c>
      <c r="E26" s="82">
        <v>10900453.340968229</v>
      </c>
      <c r="F26" s="82">
        <v>10885743.16</v>
      </c>
      <c r="G26" s="75">
        <f t="shared" si="0"/>
        <v>-14710.180968228728</v>
      </c>
      <c r="H26" s="54"/>
    </row>
    <row r="27" spans="1:8" s="45" customFormat="1" ht="15" customHeight="1" x14ac:dyDescent="0.25">
      <c r="A27" s="79">
        <v>6272793000184</v>
      </c>
      <c r="B27" s="80" t="s">
        <v>142</v>
      </c>
      <c r="C27" s="80" t="s">
        <v>106</v>
      </c>
      <c r="D27" s="86">
        <v>1.7058715790000002E-2</v>
      </c>
      <c r="E27" s="82">
        <v>14597436.356597792</v>
      </c>
      <c r="F27" s="82">
        <v>14577737.09</v>
      </c>
      <c r="G27" s="75">
        <f t="shared" si="0"/>
        <v>-19699.266597792506</v>
      </c>
      <c r="H27" s="54"/>
    </row>
    <row r="28" spans="1:8" s="45" customFormat="1" ht="15" customHeight="1" x14ac:dyDescent="0.25">
      <c r="A28" s="79">
        <v>6840748000189</v>
      </c>
      <c r="B28" s="80" t="s">
        <v>143</v>
      </c>
      <c r="C28" s="80" t="s">
        <v>65</v>
      </c>
      <c r="D28" s="86">
        <v>2.8832094121999999E-2</v>
      </c>
      <c r="E28" s="82">
        <v>24672118.590645794</v>
      </c>
      <c r="F28" s="82">
        <v>24638823.52</v>
      </c>
      <c r="G28" s="75">
        <f t="shared" si="0"/>
        <v>-33295.070645794272</v>
      </c>
      <c r="H28" s="54"/>
    </row>
    <row r="29" spans="1:8" s="45" customFormat="1" ht="15" customHeight="1" x14ac:dyDescent="0.25">
      <c r="A29" s="79">
        <v>8324196000181</v>
      </c>
      <c r="B29" s="80" t="s">
        <v>147</v>
      </c>
      <c r="C29" s="80" t="s">
        <v>85</v>
      </c>
      <c r="D29" s="86">
        <v>2.0159452231000002E-2</v>
      </c>
      <c r="E29" s="82">
        <v>17250789.834348436</v>
      </c>
      <c r="F29" s="82">
        <v>17227509.859999999</v>
      </c>
      <c r="G29" s="75">
        <f t="shared" si="0"/>
        <v>-23279.974348437041</v>
      </c>
      <c r="H29" s="54"/>
    </row>
    <row r="30" spans="1:8" s="45" customFormat="1" ht="15" customHeight="1" x14ac:dyDescent="0.25">
      <c r="A30" s="79">
        <v>5965546000109</v>
      </c>
      <c r="B30" s="80" t="s">
        <v>194</v>
      </c>
      <c r="C30" s="80" t="s">
        <v>63</v>
      </c>
      <c r="D30" s="86">
        <v>1.7313029481000001E-2</v>
      </c>
      <c r="E30" s="82">
        <v>14815056.954208603</v>
      </c>
      <c r="F30" s="82">
        <v>14795064.01</v>
      </c>
      <c r="G30" s="75">
        <f t="shared" si="0"/>
        <v>-19992.944208603352</v>
      </c>
      <c r="H30" s="54"/>
    </row>
    <row r="31" spans="1:8" s="45" customFormat="1" ht="15" customHeight="1" x14ac:dyDescent="0.25">
      <c r="A31" s="79">
        <v>13017462000163</v>
      </c>
      <c r="B31" s="80" t="s">
        <v>155</v>
      </c>
      <c r="C31" s="80" t="s">
        <v>86</v>
      </c>
      <c r="D31" s="86">
        <v>6.872616711E-3</v>
      </c>
      <c r="E31" s="82">
        <v>5881016.2663613325</v>
      </c>
      <c r="F31" s="82">
        <v>5873079.8200000003</v>
      </c>
      <c r="G31" s="75">
        <f t="shared" si="0"/>
        <v>-7936.4463613322005</v>
      </c>
      <c r="H31" s="54"/>
    </row>
    <row r="32" spans="1:8" s="45" customFormat="1" ht="15" customHeight="1" x14ac:dyDescent="0.25">
      <c r="A32" s="79">
        <v>53859112000169</v>
      </c>
      <c r="B32" s="80" t="s">
        <v>113</v>
      </c>
      <c r="C32" s="80" t="s">
        <v>109</v>
      </c>
      <c r="D32" s="86">
        <v>6.2385468079999996E-3</v>
      </c>
      <c r="E32" s="82">
        <v>5338431.7498064684</v>
      </c>
      <c r="F32" s="82">
        <v>5331227.53</v>
      </c>
      <c r="G32" s="75">
        <f t="shared" si="0"/>
        <v>-7204.2198064681143</v>
      </c>
      <c r="H32" s="54"/>
    </row>
    <row r="33" spans="1:8" s="45" customFormat="1" ht="15" customHeight="1" x14ac:dyDescent="0.25">
      <c r="A33" s="79">
        <v>27485069000109</v>
      </c>
      <c r="B33" s="80" t="s">
        <v>159</v>
      </c>
      <c r="C33" s="80" t="s">
        <v>88</v>
      </c>
      <c r="D33" s="86">
        <v>3.9887111160000002E-3</v>
      </c>
      <c r="E33" s="82">
        <v>3413208.6719914498</v>
      </c>
      <c r="F33" s="82">
        <v>3408602.54</v>
      </c>
      <c r="G33" s="75">
        <f t="shared" si="0"/>
        <v>-4606.1319914497435</v>
      </c>
      <c r="H33" s="54"/>
    </row>
    <row r="34" spans="1:8" s="45" customFormat="1" ht="15" customHeight="1" x14ac:dyDescent="0.25">
      <c r="A34" s="79">
        <v>23664303000104</v>
      </c>
      <c r="B34" s="80" t="s">
        <v>150</v>
      </c>
      <c r="C34" s="80" t="s">
        <v>124</v>
      </c>
      <c r="D34" s="86">
        <v>2.5070062339999999E-3</v>
      </c>
      <c r="E34" s="82">
        <v>2145288.3319264851</v>
      </c>
      <c r="F34" s="82">
        <v>2142393.2599999998</v>
      </c>
      <c r="G34" s="75">
        <f t="shared" si="0"/>
        <v>-2895.0719264852814</v>
      </c>
      <c r="H34" s="54"/>
    </row>
    <row r="35" spans="1:8" s="58" customFormat="1" ht="17.25" customHeight="1" x14ac:dyDescent="0.25">
      <c r="A35" s="83"/>
      <c r="B35" s="83"/>
      <c r="C35" s="83"/>
      <c r="D35" s="76">
        <f>SUM(D12:D34)</f>
        <v>1</v>
      </c>
      <c r="E35" s="76">
        <f>SUM(E12:E34)</f>
        <v>855717190.93946874</v>
      </c>
      <c r="F35" s="76">
        <f>SUM(F12:F34)</f>
        <v>854562399.11999989</v>
      </c>
      <c r="G35" s="76">
        <f>SUM(G12:G34)</f>
        <v>-1154791.8194686868</v>
      </c>
    </row>
  </sheetData>
  <mergeCells count="1">
    <mergeCell ref="A1:H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DEE1E-3007-4070-91BD-01C0DD0F6754}">
  <sheetPr>
    <pageSetUpPr fitToPage="1"/>
  </sheetPr>
  <dimension ref="A1:H22"/>
  <sheetViews>
    <sheetView showGridLines="0" zoomScale="90" zoomScaleNormal="90" workbookViewId="0">
      <selection activeCell="E18" sqref="E18"/>
    </sheetView>
  </sheetViews>
  <sheetFormatPr defaultColWidth="9.140625" defaultRowHeight="12.75" x14ac:dyDescent="0.2"/>
  <cols>
    <col min="1" max="1" width="18.140625" style="48" customWidth="1"/>
    <col min="2" max="2" width="56.42578125" style="48" bestFit="1" customWidth="1"/>
    <col min="3" max="3" width="19.5703125" style="48" customWidth="1"/>
    <col min="4" max="4" width="17.7109375" style="48" bestFit="1" customWidth="1"/>
    <col min="5" max="5" width="15.28515625" style="48" customWidth="1"/>
    <col min="6" max="6" width="19.85546875" style="48" bestFit="1" customWidth="1"/>
    <col min="7" max="7" width="24.28515625" style="48" bestFit="1" customWidth="1"/>
    <col min="8" max="9" width="16.140625" style="48" bestFit="1" customWidth="1"/>
    <col min="10" max="11" width="9.140625" style="48" customWidth="1"/>
    <col min="12" max="16384" width="9.140625" style="48"/>
  </cols>
  <sheetData>
    <row r="1" spans="1:8" customFormat="1" ht="27.75" customHeight="1" x14ac:dyDescent="0.25">
      <c r="A1" s="220" t="s">
        <v>186</v>
      </c>
      <c r="B1" s="220"/>
      <c r="C1" s="220"/>
      <c r="D1" s="220"/>
      <c r="E1" s="220"/>
      <c r="F1" s="220"/>
      <c r="G1" s="220"/>
      <c r="H1" s="220"/>
    </row>
    <row r="2" spans="1:8" customFormat="1" ht="9" customHeight="1" x14ac:dyDescent="0.25">
      <c r="B2" s="40"/>
      <c r="D2" s="41"/>
      <c r="E2" s="40" t="s">
        <v>69</v>
      </c>
      <c r="F2" s="40"/>
      <c r="G2" s="43"/>
    </row>
    <row r="3" spans="1:8" s="44" customFormat="1" ht="15.95" customHeight="1" x14ac:dyDescent="0.25">
      <c r="D3" s="61"/>
      <c r="E3" s="62" t="s">
        <v>50</v>
      </c>
      <c r="F3" s="62" t="s">
        <v>51</v>
      </c>
      <c r="G3" s="62" t="s">
        <v>52</v>
      </c>
    </row>
    <row r="4" spans="1:8" s="44" customFormat="1" ht="15.95" customHeight="1" x14ac:dyDescent="0.25">
      <c r="B4" s="56"/>
      <c r="C4" s="56"/>
      <c r="D4" s="63" t="s">
        <v>70</v>
      </c>
      <c r="E4" s="64">
        <f>SUM(E12:E21)</f>
        <v>275667791.28008795</v>
      </c>
      <c r="F4" s="65">
        <v>1</v>
      </c>
      <c r="G4" s="66">
        <v>10</v>
      </c>
    </row>
    <row r="5" spans="1:8" s="44" customFormat="1" ht="15.95" customHeight="1" x14ac:dyDescent="0.25">
      <c r="B5" s="50"/>
      <c r="C5" s="56"/>
      <c r="D5" s="93" t="s">
        <v>71</v>
      </c>
      <c r="E5" s="125">
        <v>920510.49</v>
      </c>
      <c r="F5" s="95" t="s">
        <v>54</v>
      </c>
      <c r="G5" s="95" t="s">
        <v>54</v>
      </c>
    </row>
    <row r="6" spans="1:8" s="44" customFormat="1" ht="15.95" customHeight="1" x14ac:dyDescent="0.25">
      <c r="B6" s="55"/>
      <c r="C6" s="56"/>
      <c r="D6" s="93" t="s">
        <v>53</v>
      </c>
      <c r="E6" s="94">
        <v>78400643.709999993</v>
      </c>
      <c r="F6" s="96">
        <v>1</v>
      </c>
      <c r="G6" s="95"/>
    </row>
    <row r="7" spans="1:8" s="44" customFormat="1" ht="15.95" customHeight="1" x14ac:dyDescent="0.25">
      <c r="B7" s="55"/>
      <c r="C7" s="57"/>
      <c r="D7" s="93" t="s">
        <v>72</v>
      </c>
      <c r="E7" s="94">
        <v>196346637.08000004</v>
      </c>
      <c r="F7" s="96" t="s">
        <v>54</v>
      </c>
      <c r="G7" s="95">
        <v>94</v>
      </c>
    </row>
    <row r="8" spans="1:8" s="44" customFormat="1" ht="15.95" customHeight="1" x14ac:dyDescent="0.25">
      <c r="B8" s="55"/>
      <c r="C8" s="57"/>
      <c r="D8" s="67" t="s">
        <v>73</v>
      </c>
      <c r="E8" s="68">
        <f>SUM(E5:E7)</f>
        <v>275667791.28000003</v>
      </c>
      <c r="F8" s="69">
        <f>E8/E4</f>
        <v>0.99999999999968103</v>
      </c>
      <c r="G8" s="70" t="s">
        <v>54</v>
      </c>
    </row>
    <row r="9" spans="1:8" s="44" customFormat="1" ht="15.95" customHeight="1" x14ac:dyDescent="0.25">
      <c r="B9" s="55"/>
      <c r="C9" s="57"/>
      <c r="D9" s="71" t="s">
        <v>55</v>
      </c>
      <c r="E9" s="72">
        <f>G22</f>
        <v>-8.798984345048666E-5</v>
      </c>
      <c r="F9" s="73">
        <f>E9/E4</f>
        <v>-3.1918797274755232E-13</v>
      </c>
      <c r="G9" s="74">
        <f>'Demonstrativo Consolidado'!P12</f>
        <v>1</v>
      </c>
    </row>
    <row r="10" spans="1:8" s="44" customFormat="1" ht="15.95" customHeight="1" x14ac:dyDescent="0.25">
      <c r="A10" s="47"/>
      <c r="C10" s="47"/>
    </row>
    <row r="11" spans="1:8" s="46" customFormat="1" ht="39" customHeight="1" x14ac:dyDescent="0.25">
      <c r="A11" s="77" t="s">
        <v>56</v>
      </c>
      <c r="B11" s="77" t="s">
        <v>57</v>
      </c>
      <c r="C11" s="77" t="s">
        <v>58</v>
      </c>
      <c r="D11" s="78" t="s">
        <v>161</v>
      </c>
      <c r="E11" s="78" t="s">
        <v>162</v>
      </c>
      <c r="F11" s="77" t="s">
        <v>163</v>
      </c>
      <c r="G11" s="77" t="s">
        <v>164</v>
      </c>
    </row>
    <row r="12" spans="1:8" s="45" customFormat="1" ht="15" customHeight="1" x14ac:dyDescent="0.25">
      <c r="A12" s="79">
        <v>6981180000116</v>
      </c>
      <c r="B12" s="80" t="s">
        <v>130</v>
      </c>
      <c r="C12" s="80" t="s">
        <v>66</v>
      </c>
      <c r="D12" s="86">
        <v>4.7580063532999997E-2</v>
      </c>
      <c r="E12" s="82">
        <v>13116291.023222387</v>
      </c>
      <c r="F12" s="82">
        <v>13116291.02</v>
      </c>
      <c r="G12" s="75">
        <f>F12-E12</f>
        <v>-3.222387284040451E-3</v>
      </c>
      <c r="H12" s="54"/>
    </row>
    <row r="13" spans="1:8" s="45" customFormat="1" ht="15" customHeight="1" x14ac:dyDescent="0.25">
      <c r="A13" s="79">
        <v>2341467000120</v>
      </c>
      <c r="B13" s="80" t="s">
        <v>125</v>
      </c>
      <c r="C13" s="80" t="s">
        <v>126</v>
      </c>
      <c r="D13" s="86">
        <v>0.45794371041800003</v>
      </c>
      <c r="E13" s="82">
        <v>126240331.1814982</v>
      </c>
      <c r="F13" s="82">
        <v>126240331.18000001</v>
      </c>
      <c r="G13" s="75">
        <f t="shared" ref="G13:G21" si="0">F13-E13</f>
        <v>-1.4981925487518311E-3</v>
      </c>
      <c r="H13" s="54"/>
    </row>
    <row r="14" spans="1:8" s="45" customFormat="1" ht="15" customHeight="1" x14ac:dyDescent="0.25">
      <c r="A14" s="79">
        <v>10835932000108</v>
      </c>
      <c r="B14" s="80" t="s">
        <v>141</v>
      </c>
      <c r="C14" s="80" t="s">
        <v>101</v>
      </c>
      <c r="D14" s="86">
        <v>9.1120915104E-2</v>
      </c>
      <c r="E14" s="82">
        <v>25119101.406201255</v>
      </c>
      <c r="F14" s="82">
        <v>25119101.41</v>
      </c>
      <c r="G14" s="75">
        <f t="shared" si="0"/>
        <v>3.7987455725669861E-3</v>
      </c>
      <c r="H14" s="54"/>
    </row>
    <row r="15" spans="1:8" s="45" customFormat="1" ht="15" customHeight="1" x14ac:dyDescent="0.25">
      <c r="A15" s="79">
        <v>4172213000151</v>
      </c>
      <c r="B15" s="80" t="s">
        <v>149</v>
      </c>
      <c r="C15" s="80" t="s">
        <v>122</v>
      </c>
      <c r="D15" s="86">
        <v>0.12984461275699999</v>
      </c>
      <c r="E15" s="82">
        <v>35793977.608303107</v>
      </c>
      <c r="F15" s="82">
        <v>35793977.609999999</v>
      </c>
      <c r="G15" s="75">
        <f t="shared" si="0"/>
        <v>1.6968920826911926E-3</v>
      </c>
      <c r="H15" s="54"/>
    </row>
    <row r="16" spans="1:8" s="45" customFormat="1" ht="15" customHeight="1" x14ac:dyDescent="0.25">
      <c r="A16" s="79">
        <v>7522669000192</v>
      </c>
      <c r="B16" s="80" t="s">
        <v>180</v>
      </c>
      <c r="C16" s="80" t="s">
        <v>91</v>
      </c>
      <c r="D16" s="86">
        <v>7.3297597086999997E-2</v>
      </c>
      <c r="E16" s="82">
        <v>20205786.69513192</v>
      </c>
      <c r="F16" s="82">
        <v>20205786.699999999</v>
      </c>
      <c r="G16" s="75">
        <f t="shared" si="0"/>
        <v>4.8680789768695831E-3</v>
      </c>
      <c r="H16" s="54"/>
    </row>
    <row r="17" spans="1:8" s="45" customFormat="1" ht="15" customHeight="1" x14ac:dyDescent="0.25">
      <c r="A17" s="79">
        <v>6840748000189</v>
      </c>
      <c r="B17" s="80" t="s">
        <v>143</v>
      </c>
      <c r="C17" s="80" t="s">
        <v>65</v>
      </c>
      <c r="D17" s="86">
        <v>9.4363995736999995E-2</v>
      </c>
      <c r="E17" s="82">
        <v>26013114.281217277</v>
      </c>
      <c r="F17" s="82">
        <v>26013114.280000001</v>
      </c>
      <c r="G17" s="75">
        <f t="shared" si="0"/>
        <v>-1.217275857925415E-3</v>
      </c>
      <c r="H17" s="54"/>
    </row>
    <row r="18" spans="1:8" s="45" customFormat="1" ht="15" customHeight="1" x14ac:dyDescent="0.25">
      <c r="A18" s="79">
        <v>8324196000181</v>
      </c>
      <c r="B18" s="80" t="s">
        <v>147</v>
      </c>
      <c r="C18" s="80" t="s">
        <v>85</v>
      </c>
      <c r="D18" s="86">
        <v>9.64722785E-4</v>
      </c>
      <c r="E18" s="82">
        <v>265942.99944178911</v>
      </c>
      <c r="F18" s="82">
        <v>265943</v>
      </c>
      <c r="G18" s="75">
        <f t="shared" si="0"/>
        <v>5.582108860835433E-4</v>
      </c>
      <c r="H18" s="54"/>
    </row>
    <row r="19" spans="1:8" s="45" customFormat="1" ht="15" customHeight="1" x14ac:dyDescent="0.25">
      <c r="A19" s="79">
        <v>5965546000109</v>
      </c>
      <c r="B19" s="80" t="s">
        <v>194</v>
      </c>
      <c r="C19" s="80" t="s">
        <v>63</v>
      </c>
      <c r="D19" s="86">
        <v>8.9691674663000001E-2</v>
      </c>
      <c r="E19" s="82">
        <v>24725105.850485738</v>
      </c>
      <c r="F19" s="82">
        <v>24725105.850000001</v>
      </c>
      <c r="G19" s="75">
        <f t="shared" si="0"/>
        <v>-4.8573687672615051E-4</v>
      </c>
      <c r="H19" s="54"/>
    </row>
    <row r="20" spans="1:8" s="45" customFormat="1" ht="15" customHeight="1" x14ac:dyDescent="0.25">
      <c r="A20" s="79">
        <v>27485069000109</v>
      </c>
      <c r="B20" s="80" t="s">
        <v>159</v>
      </c>
      <c r="C20" s="80" t="s">
        <v>88</v>
      </c>
      <c r="D20" s="86">
        <v>6.9035017510000003E-3</v>
      </c>
      <c r="E20" s="82">
        <v>1903073.0796952264</v>
      </c>
      <c r="F20" s="82">
        <v>1903073.08</v>
      </c>
      <c r="G20" s="75">
        <f t="shared" si="0"/>
        <v>3.0477368272840977E-4</v>
      </c>
      <c r="H20" s="54"/>
    </row>
    <row r="21" spans="1:8" s="45" customFormat="1" ht="15" customHeight="1" x14ac:dyDescent="0.25">
      <c r="A21" s="79">
        <v>23664303000104</v>
      </c>
      <c r="B21" s="80" t="s">
        <v>150</v>
      </c>
      <c r="C21" s="80" t="s">
        <v>124</v>
      </c>
      <c r="D21" s="86">
        <v>8.2892061650000001E-3</v>
      </c>
      <c r="E21" s="82">
        <v>2285067.1548910984</v>
      </c>
      <c r="F21" s="81">
        <v>2285067.15</v>
      </c>
      <c r="G21" s="75">
        <f t="shared" si="0"/>
        <v>-4.8910984769463539E-3</v>
      </c>
      <c r="H21" s="54"/>
    </row>
    <row r="22" spans="1:8" s="58" customFormat="1" ht="17.25" customHeight="1" x14ac:dyDescent="0.25">
      <c r="A22" s="83"/>
      <c r="B22" s="83"/>
      <c r="C22" s="83"/>
      <c r="D22" s="76">
        <f>SUM(D12:D21)</f>
        <v>0.99999999999999989</v>
      </c>
      <c r="E22" s="76">
        <f>SUM(E12:E21)</f>
        <v>275667791.28008795</v>
      </c>
      <c r="F22" s="76">
        <f>SUM(F12:F21)</f>
        <v>275667791.27999997</v>
      </c>
      <c r="G22" s="76">
        <f>SUM(G12:G21)</f>
        <v>-8.798984345048666E-5</v>
      </c>
    </row>
  </sheetData>
  <mergeCells count="1">
    <mergeCell ref="A1:H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8">
    <pageSetUpPr fitToPage="1"/>
  </sheetPr>
  <dimension ref="A1:H79"/>
  <sheetViews>
    <sheetView showGridLines="0" topLeftCell="B1" zoomScale="90" zoomScaleNormal="90" workbookViewId="0">
      <selection activeCell="D11" sqref="D11"/>
    </sheetView>
  </sheetViews>
  <sheetFormatPr defaultColWidth="9.140625" defaultRowHeight="12.75" x14ac:dyDescent="0.2"/>
  <cols>
    <col min="1" max="1" width="18.140625" style="48" customWidth="1"/>
    <col min="2" max="2" width="56.42578125" style="48" bestFit="1" customWidth="1"/>
    <col min="3" max="3" width="19.5703125" style="48" customWidth="1"/>
    <col min="4" max="4" width="19.85546875" style="48" customWidth="1"/>
    <col min="5" max="5" width="15.28515625" style="48" customWidth="1"/>
    <col min="6" max="6" width="19.28515625" style="48" customWidth="1"/>
    <col min="7" max="7" width="24.28515625" style="48" bestFit="1" customWidth="1"/>
    <col min="8" max="9" width="16.140625" style="48" bestFit="1" customWidth="1"/>
    <col min="10" max="11" width="9.140625" style="48" customWidth="1"/>
    <col min="12" max="16384" width="9.140625" style="48"/>
  </cols>
  <sheetData>
    <row r="1" spans="1:8" customFormat="1" ht="27.75" customHeight="1" x14ac:dyDescent="0.25">
      <c r="A1" s="220" t="s">
        <v>187</v>
      </c>
      <c r="B1" s="220"/>
      <c r="C1" s="220"/>
      <c r="D1" s="220"/>
      <c r="E1" s="220"/>
      <c r="F1" s="220"/>
      <c r="G1" s="220"/>
      <c r="H1" s="220"/>
    </row>
    <row r="2" spans="1:8" customFormat="1" ht="9" customHeight="1" x14ac:dyDescent="0.25">
      <c r="B2" s="40"/>
      <c r="D2" s="41"/>
      <c r="E2" s="40" t="s">
        <v>69</v>
      </c>
      <c r="F2" s="40"/>
      <c r="G2" s="43"/>
    </row>
    <row r="3" spans="1:8" s="44" customFormat="1" ht="15.95" customHeight="1" x14ac:dyDescent="0.25">
      <c r="D3" s="61"/>
      <c r="E3" s="62" t="s">
        <v>50</v>
      </c>
      <c r="F3" s="62" t="s">
        <v>51</v>
      </c>
      <c r="G3" s="62" t="s">
        <v>52</v>
      </c>
    </row>
    <row r="4" spans="1:8" s="44" customFormat="1" ht="15.95" customHeight="1" x14ac:dyDescent="0.25">
      <c r="B4" s="56"/>
      <c r="C4" s="56"/>
      <c r="D4" s="127" t="s">
        <v>70</v>
      </c>
      <c r="E4" s="128">
        <v>82783343.313612491</v>
      </c>
      <c r="F4" s="129">
        <v>1</v>
      </c>
      <c r="G4" s="130">
        <v>67</v>
      </c>
    </row>
    <row r="5" spans="1:8" s="44" customFormat="1" ht="15.95" customHeight="1" x14ac:dyDescent="0.25">
      <c r="B5" s="50"/>
      <c r="C5" s="56"/>
      <c r="D5" s="131" t="s">
        <v>71</v>
      </c>
      <c r="E5" s="125">
        <v>6904814.0599999996</v>
      </c>
      <c r="F5" s="132" t="s">
        <v>54</v>
      </c>
      <c r="G5" s="133" t="s">
        <v>54</v>
      </c>
    </row>
    <row r="6" spans="1:8" s="44" customFormat="1" ht="15.95" customHeight="1" x14ac:dyDescent="0.25">
      <c r="B6" s="55"/>
      <c r="C6" s="56"/>
      <c r="D6" s="131" t="s">
        <v>53</v>
      </c>
      <c r="E6" s="125">
        <v>75871590.680000007</v>
      </c>
      <c r="F6" s="132" t="s">
        <v>54</v>
      </c>
      <c r="G6" s="133">
        <v>101</v>
      </c>
    </row>
    <row r="7" spans="1:8" s="44" customFormat="1" ht="15.95" customHeight="1" x14ac:dyDescent="0.25">
      <c r="B7" s="55"/>
      <c r="C7" s="57"/>
      <c r="D7" s="131" t="s">
        <v>72</v>
      </c>
      <c r="E7" s="125">
        <v>6941.2599999999993</v>
      </c>
      <c r="F7" s="132" t="s">
        <v>54</v>
      </c>
      <c r="G7" s="133">
        <v>33</v>
      </c>
    </row>
    <row r="8" spans="1:8" s="44" customFormat="1" ht="15.75" x14ac:dyDescent="0.25">
      <c r="B8" s="55"/>
      <c r="C8" s="57"/>
      <c r="D8" s="134" t="s">
        <v>166</v>
      </c>
      <c r="E8" s="126">
        <f>SUM(E5:E7)</f>
        <v>82783346.000000015</v>
      </c>
      <c r="F8" s="135">
        <f>E8/E4</f>
        <v>1.0000000324508218</v>
      </c>
      <c r="G8" s="136">
        <v>67</v>
      </c>
    </row>
    <row r="9" spans="1:8" s="44" customFormat="1" ht="15.95" customHeight="1" x14ac:dyDescent="0.25">
      <c r="B9" s="55"/>
      <c r="C9" s="57"/>
      <c r="D9" s="137" t="s">
        <v>55</v>
      </c>
      <c r="E9" s="124">
        <f>IF(E8-E4&gt;0,0,E8-E4)</f>
        <v>0</v>
      </c>
      <c r="F9" s="138">
        <f>E9/E4</f>
        <v>0</v>
      </c>
      <c r="G9" s="139">
        <v>0</v>
      </c>
    </row>
    <row r="10" spans="1:8" s="44" customFormat="1" ht="15.95" customHeight="1" x14ac:dyDescent="0.25">
      <c r="A10" s="47"/>
      <c r="C10" s="47"/>
    </row>
    <row r="11" spans="1:8" s="46" customFormat="1" ht="39" customHeight="1" x14ac:dyDescent="0.25">
      <c r="A11" s="77" t="s">
        <v>56</v>
      </c>
      <c r="B11" s="77" t="s">
        <v>57</v>
      </c>
      <c r="C11" s="77" t="s">
        <v>58</v>
      </c>
      <c r="D11" s="78" t="s">
        <v>59</v>
      </c>
      <c r="E11" s="78" t="s">
        <v>74</v>
      </c>
      <c r="F11" s="77" t="s">
        <v>75</v>
      </c>
      <c r="G11" s="77" t="s">
        <v>76</v>
      </c>
    </row>
    <row r="12" spans="1:8" s="45" customFormat="1" ht="15" customHeight="1" x14ac:dyDescent="0.25">
      <c r="A12" s="79">
        <v>2016440000162</v>
      </c>
      <c r="B12" s="80" t="s">
        <v>92</v>
      </c>
      <c r="C12" s="80" t="s">
        <v>84</v>
      </c>
      <c r="D12" s="86">
        <v>3.5649952743999999E-2</v>
      </c>
      <c r="E12" s="82">
        <v>2951222.2771143722</v>
      </c>
      <c r="F12" s="82">
        <v>2951222.2771143722</v>
      </c>
      <c r="G12" s="75">
        <f>F12-E12</f>
        <v>0</v>
      </c>
      <c r="H12" s="54"/>
    </row>
    <row r="13" spans="1:8" s="45" customFormat="1" ht="15" customHeight="1" x14ac:dyDescent="0.25">
      <c r="A13" s="79">
        <v>2341467000120</v>
      </c>
      <c r="B13" s="80" t="s">
        <v>125</v>
      </c>
      <c r="C13" s="80" t="s">
        <v>126</v>
      </c>
      <c r="D13" s="86">
        <v>2.0591113205000001E-2</v>
      </c>
      <c r="E13" s="82">
        <v>1704601.1936467518</v>
      </c>
      <c r="F13" s="82">
        <v>1704601.1936467518</v>
      </c>
      <c r="G13" s="75">
        <f t="shared" ref="G13:G78" si="0">F13-E13</f>
        <v>0</v>
      </c>
      <c r="H13" s="54"/>
    </row>
    <row r="14" spans="1:8" s="45" customFormat="1" ht="15" customHeight="1" x14ac:dyDescent="0.25">
      <c r="A14" s="79">
        <v>33050071000158</v>
      </c>
      <c r="B14" s="80" t="s">
        <v>137</v>
      </c>
      <c r="C14" s="80" t="s">
        <v>100</v>
      </c>
      <c r="D14" s="86">
        <v>2.9094464721999998E-2</v>
      </c>
      <c r="E14" s="82">
        <v>2408537.0616307035</v>
      </c>
      <c r="F14" s="82">
        <v>2408537.0616307035</v>
      </c>
      <c r="G14" s="75">
        <f t="shared" si="0"/>
        <v>0</v>
      </c>
      <c r="H14" s="54"/>
    </row>
    <row r="15" spans="1:8" s="45" customFormat="1" ht="15" customHeight="1" x14ac:dyDescent="0.25">
      <c r="A15" s="79">
        <v>2302100000106</v>
      </c>
      <c r="B15" s="80" t="s">
        <v>133</v>
      </c>
      <c r="C15" s="80" t="s">
        <v>103</v>
      </c>
      <c r="D15" s="86">
        <v>2.3917224202000001E-2</v>
      </c>
      <c r="E15" s="82">
        <v>1979947.7822207494</v>
      </c>
      <c r="F15" s="82">
        <v>1979947.7822207494</v>
      </c>
      <c r="G15" s="75">
        <f t="shared" si="0"/>
        <v>0</v>
      </c>
      <c r="H15" s="54"/>
    </row>
    <row r="16" spans="1:8" s="45" customFormat="1" ht="15" customHeight="1" x14ac:dyDescent="0.25">
      <c r="A16" s="79">
        <v>7282377000120</v>
      </c>
      <c r="B16" s="80" t="s">
        <v>97</v>
      </c>
      <c r="C16" s="80" t="s">
        <v>128</v>
      </c>
      <c r="D16" s="86">
        <v>8.8784789650000005E-3</v>
      </c>
      <c r="E16" s="82">
        <v>734990.1722922012</v>
      </c>
      <c r="F16" s="82">
        <v>734990.1722922012</v>
      </c>
      <c r="G16" s="75">
        <f t="shared" si="0"/>
        <v>0</v>
      </c>
      <c r="H16" s="54"/>
    </row>
    <row r="17" spans="1:8" s="45" customFormat="1" ht="15" customHeight="1" x14ac:dyDescent="0.25">
      <c r="A17" s="79">
        <v>5965546000109</v>
      </c>
      <c r="B17" s="80" t="s">
        <v>194</v>
      </c>
      <c r="C17" s="80" t="s">
        <v>63</v>
      </c>
      <c r="D17" s="86">
        <v>5.3439855580000003E-3</v>
      </c>
      <c r="E17" s="82">
        <v>442392.99110842601</v>
      </c>
      <c r="F17" s="82">
        <v>442392.99110842601</v>
      </c>
      <c r="G17" s="75">
        <f t="shared" si="0"/>
        <v>0</v>
      </c>
      <c r="H17" s="54"/>
    </row>
    <row r="18" spans="1:8" s="45" customFormat="1" ht="15" customHeight="1" x14ac:dyDescent="0.25">
      <c r="A18" s="79">
        <v>12272084000100</v>
      </c>
      <c r="B18" s="80" t="s">
        <v>138</v>
      </c>
      <c r="C18" s="80" t="s">
        <v>62</v>
      </c>
      <c r="D18" s="86">
        <v>1.1754534901000001E-2</v>
      </c>
      <c r="E18" s="82">
        <v>973079.69819916831</v>
      </c>
      <c r="F18" s="82">
        <v>973079.69819916831</v>
      </c>
      <c r="G18" s="75">
        <f t="shared" si="0"/>
        <v>0</v>
      </c>
      <c r="H18" s="54"/>
    </row>
    <row r="19" spans="1:8" s="45" customFormat="1" ht="15" customHeight="1" x14ac:dyDescent="0.25">
      <c r="A19" s="79">
        <v>7522669000192</v>
      </c>
      <c r="B19" s="80" t="s">
        <v>180</v>
      </c>
      <c r="C19" s="80" t="s">
        <v>91</v>
      </c>
      <c r="D19" s="86">
        <v>1.7441851955E-2</v>
      </c>
      <c r="E19" s="82">
        <v>1443894.8183883592</v>
      </c>
      <c r="F19" s="82">
        <v>1443894.8183883592</v>
      </c>
      <c r="G19" s="75">
        <f t="shared" si="0"/>
        <v>0</v>
      </c>
      <c r="H19" s="54"/>
    </row>
    <row r="20" spans="1:8" s="45" customFormat="1" ht="15" customHeight="1" x14ac:dyDescent="0.25">
      <c r="A20" s="79">
        <v>8467115000100</v>
      </c>
      <c r="B20" s="80" t="s">
        <v>139</v>
      </c>
      <c r="C20" s="80" t="s">
        <v>112</v>
      </c>
      <c r="D20" s="86">
        <v>1.9404393342E-2</v>
      </c>
      <c r="E20" s="82">
        <v>1606360.5558275506</v>
      </c>
      <c r="F20" s="82">
        <v>1606360.5558275506</v>
      </c>
      <c r="G20" s="75">
        <f t="shared" si="0"/>
        <v>0</v>
      </c>
      <c r="H20" s="54"/>
    </row>
    <row r="21" spans="1:8" s="45" customFormat="1" ht="15" customHeight="1" x14ac:dyDescent="0.25">
      <c r="A21" s="79">
        <v>8336783000190</v>
      </c>
      <c r="B21" s="80" t="s">
        <v>131</v>
      </c>
      <c r="C21" s="80" t="s">
        <v>82</v>
      </c>
      <c r="D21" s="86">
        <v>4.6191116482E-2</v>
      </c>
      <c r="E21" s="82">
        <v>3823855.0537725752</v>
      </c>
      <c r="F21" s="82">
        <v>3823855.0537725752</v>
      </c>
      <c r="G21" s="75">
        <f t="shared" si="0"/>
        <v>0</v>
      </c>
      <c r="H21" s="54"/>
    </row>
    <row r="22" spans="1:8" s="45" customFormat="1" ht="15" customHeight="1" x14ac:dyDescent="0.25">
      <c r="A22" s="79">
        <v>1543032000104</v>
      </c>
      <c r="B22" s="80" t="s">
        <v>140</v>
      </c>
      <c r="C22" s="80" t="s">
        <v>121</v>
      </c>
      <c r="D22" s="86">
        <v>3.6231783238999997E-2</v>
      </c>
      <c r="E22" s="82">
        <v>2999388.150774694</v>
      </c>
      <c r="F22" s="82">
        <v>2999388.150774694</v>
      </c>
      <c r="G22" s="75">
        <f t="shared" si="0"/>
        <v>0</v>
      </c>
      <c r="H22" s="54"/>
    </row>
    <row r="23" spans="1:8" s="45" customFormat="1" ht="15" customHeight="1" x14ac:dyDescent="0.25">
      <c r="A23" s="79">
        <v>4895728000180</v>
      </c>
      <c r="B23" s="80" t="s">
        <v>165</v>
      </c>
      <c r="C23" s="80" t="s">
        <v>60</v>
      </c>
      <c r="D23" s="86">
        <v>3.0865245344000002E-2</v>
      </c>
      <c r="E23" s="82">
        <v>2555128.2017371156</v>
      </c>
      <c r="F23" s="82">
        <v>2555128.2017371156</v>
      </c>
      <c r="G23" s="75">
        <f t="shared" si="0"/>
        <v>0</v>
      </c>
      <c r="H23" s="54"/>
    </row>
    <row r="24" spans="1:8" s="45" customFormat="1" ht="15" customHeight="1" x14ac:dyDescent="0.25">
      <c r="A24" s="79">
        <v>10835932000108</v>
      </c>
      <c r="B24" s="80" t="s">
        <v>141</v>
      </c>
      <c r="C24" s="80" t="s">
        <v>101</v>
      </c>
      <c r="D24" s="86">
        <v>3.7436502842000001E-2</v>
      </c>
      <c r="E24" s="82">
        <v>3099118.8672132953</v>
      </c>
      <c r="F24" s="82">
        <v>3099118.8672132953</v>
      </c>
      <c r="G24" s="75">
        <f t="shared" si="0"/>
        <v>0</v>
      </c>
      <c r="H24" s="54"/>
    </row>
    <row r="25" spans="1:8" s="45" customFormat="1" ht="15" customHeight="1" x14ac:dyDescent="0.25">
      <c r="A25" s="79">
        <v>25086034000171</v>
      </c>
      <c r="B25" s="80" t="s">
        <v>98</v>
      </c>
      <c r="C25" s="80" t="s">
        <v>108</v>
      </c>
      <c r="D25" s="86">
        <v>7.1008537589999999E-3</v>
      </c>
      <c r="E25" s="82">
        <v>587832.41451338679</v>
      </c>
      <c r="F25" s="82">
        <v>587832.41451338679</v>
      </c>
      <c r="G25" s="75">
        <f t="shared" si="0"/>
        <v>0</v>
      </c>
      <c r="H25" s="54"/>
    </row>
    <row r="26" spans="1:8" s="45" customFormat="1" ht="15" customHeight="1" x14ac:dyDescent="0.25">
      <c r="A26" s="79">
        <v>6272793000184</v>
      </c>
      <c r="B26" s="80" t="s">
        <v>142</v>
      </c>
      <c r="C26" s="80" t="s">
        <v>106</v>
      </c>
      <c r="D26" s="86">
        <v>2.1847115130999999E-2</v>
      </c>
      <c r="E26" s="82">
        <v>1808577.2323291404</v>
      </c>
      <c r="F26" s="82">
        <v>1808577.2323291404</v>
      </c>
      <c r="G26" s="75">
        <f t="shared" si="0"/>
        <v>0</v>
      </c>
      <c r="H26" s="54"/>
    </row>
    <row r="27" spans="1:8" s="45" customFormat="1" ht="15" customHeight="1" x14ac:dyDescent="0.25">
      <c r="A27" s="79">
        <v>3467321000199</v>
      </c>
      <c r="B27" s="80" t="s">
        <v>96</v>
      </c>
      <c r="C27" s="80" t="s">
        <v>105</v>
      </c>
      <c r="D27" s="86">
        <v>2.1452570617999999E-2</v>
      </c>
      <c r="E27" s="82">
        <v>1775915.518436834</v>
      </c>
      <c r="F27" s="82">
        <v>1775915.518436834</v>
      </c>
      <c r="G27" s="75">
        <f t="shared" si="0"/>
        <v>0</v>
      </c>
      <c r="H27" s="54"/>
    </row>
    <row r="28" spans="1:8" s="45" customFormat="1" ht="15" customHeight="1" x14ac:dyDescent="0.25">
      <c r="A28" s="79">
        <v>6981180000116</v>
      </c>
      <c r="B28" s="80" t="s">
        <v>130</v>
      </c>
      <c r="C28" s="80" t="s">
        <v>66</v>
      </c>
      <c r="D28" s="86">
        <v>8.2045002667999994E-2</v>
      </c>
      <c r="E28" s="82">
        <v>6791959.623005392</v>
      </c>
      <c r="F28" s="82">
        <v>6791959.623005392</v>
      </c>
      <c r="G28" s="75">
        <f t="shared" si="0"/>
        <v>0</v>
      </c>
      <c r="H28" s="54"/>
    </row>
    <row r="29" spans="1:8" s="45" customFormat="1" ht="15" customHeight="1" x14ac:dyDescent="0.25">
      <c r="A29" s="79">
        <v>6840748000189</v>
      </c>
      <c r="B29" s="80" t="s">
        <v>143</v>
      </c>
      <c r="C29" s="80" t="s">
        <v>65</v>
      </c>
      <c r="D29" s="86">
        <v>1.1928226264000001E-2</v>
      </c>
      <c r="E29" s="82">
        <v>987458.44995617145</v>
      </c>
      <c r="F29" s="82">
        <v>987458.44995617145</v>
      </c>
      <c r="G29" s="75">
        <f t="shared" si="0"/>
        <v>0</v>
      </c>
      <c r="H29" s="54"/>
    </row>
    <row r="30" spans="1:8" s="45" customFormat="1" ht="15" customHeight="1" x14ac:dyDescent="0.25">
      <c r="A30" s="79">
        <v>5914650000166</v>
      </c>
      <c r="B30" s="80" t="s">
        <v>144</v>
      </c>
      <c r="C30" s="80" t="s">
        <v>129</v>
      </c>
      <c r="D30" s="86">
        <v>1.1730946043E-2</v>
      </c>
      <c r="E30" s="82">
        <v>971126.93369137007</v>
      </c>
      <c r="F30" s="82">
        <v>971126.93369137007</v>
      </c>
      <c r="G30" s="75">
        <f t="shared" si="0"/>
        <v>0</v>
      </c>
      <c r="H30" s="54"/>
    </row>
    <row r="31" spans="1:8" s="45" customFormat="1" ht="15" customHeight="1" x14ac:dyDescent="0.25">
      <c r="A31" s="79">
        <v>15139629000194</v>
      </c>
      <c r="B31" s="80" t="s">
        <v>145</v>
      </c>
      <c r="C31" s="80" t="s">
        <v>83</v>
      </c>
      <c r="D31" s="86">
        <v>5.7019726902000002E-2</v>
      </c>
      <c r="E31" s="82">
        <v>4720283.6277825655</v>
      </c>
      <c r="F31" s="82">
        <v>4720283.6277825655</v>
      </c>
      <c r="G31" s="75">
        <f t="shared" si="0"/>
        <v>0</v>
      </c>
      <c r="H31" s="54"/>
    </row>
    <row r="32" spans="1:8" s="45" customFormat="1" ht="15" customHeight="1" x14ac:dyDescent="0.25">
      <c r="A32" s="79">
        <v>7047251000170</v>
      </c>
      <c r="B32" s="80" t="s">
        <v>146</v>
      </c>
      <c r="C32" s="80" t="s">
        <v>102</v>
      </c>
      <c r="D32" s="86">
        <v>3.2761196052000001E-2</v>
      </c>
      <c r="E32" s="82">
        <v>2712081.3401475577</v>
      </c>
      <c r="F32" s="82">
        <v>2712081.3401475577</v>
      </c>
      <c r="G32" s="75">
        <f t="shared" si="0"/>
        <v>0</v>
      </c>
      <c r="H32" s="54"/>
    </row>
    <row r="33" spans="1:8" s="45" customFormat="1" ht="15" customHeight="1" x14ac:dyDescent="0.25">
      <c r="A33" s="79">
        <v>4368898000106</v>
      </c>
      <c r="B33" s="80" t="s">
        <v>132</v>
      </c>
      <c r="C33" s="80" t="s">
        <v>64</v>
      </c>
      <c r="D33" s="86">
        <v>5.3889802878999998E-2</v>
      </c>
      <c r="E33" s="82">
        <v>4461178.0528366314</v>
      </c>
      <c r="F33" s="82">
        <v>4461178.0528366314</v>
      </c>
      <c r="G33" s="75">
        <f t="shared" si="0"/>
        <v>0</v>
      </c>
      <c r="H33" s="54"/>
    </row>
    <row r="34" spans="1:8" s="45" customFormat="1" ht="15" customHeight="1" x14ac:dyDescent="0.25">
      <c r="A34" s="79">
        <v>8324196000181</v>
      </c>
      <c r="B34" s="80" t="s">
        <v>147</v>
      </c>
      <c r="C34" s="80" t="s">
        <v>85</v>
      </c>
      <c r="D34" s="86">
        <v>1.3421990627E-2</v>
      </c>
      <c r="E34" s="82">
        <v>1111117.2580226397</v>
      </c>
      <c r="F34" s="82">
        <v>1111117.2580226397</v>
      </c>
      <c r="G34" s="75">
        <f t="shared" si="0"/>
        <v>0</v>
      </c>
      <c r="H34" s="54"/>
    </row>
    <row r="35" spans="1:8" s="45" customFormat="1" ht="15" customHeight="1" x14ac:dyDescent="0.25">
      <c r="A35" s="79">
        <v>53859112000169</v>
      </c>
      <c r="B35" s="80" t="s">
        <v>113</v>
      </c>
      <c r="C35" s="80" t="s">
        <v>109</v>
      </c>
      <c r="D35" s="86">
        <v>6.0754475779999997E-3</v>
      </c>
      <c r="E35" s="82">
        <v>502945.86266355804</v>
      </c>
      <c r="F35" s="82">
        <v>502945.86266355804</v>
      </c>
      <c r="G35" s="75">
        <f t="shared" si="0"/>
        <v>0</v>
      </c>
      <c r="H35" s="54"/>
    </row>
    <row r="36" spans="1:8" s="45" customFormat="1" ht="15" customHeight="1" x14ac:dyDescent="0.25">
      <c r="A36" s="79">
        <v>33050196000188</v>
      </c>
      <c r="B36" s="80" t="s">
        <v>148</v>
      </c>
      <c r="C36" s="80" t="s">
        <v>68</v>
      </c>
      <c r="D36" s="86">
        <v>5.7359309439E-2</v>
      </c>
      <c r="E36" s="82">
        <v>4748395.4055616539</v>
      </c>
      <c r="F36" s="82">
        <v>4748395.4055616539</v>
      </c>
      <c r="G36" s="75">
        <f t="shared" si="0"/>
        <v>0</v>
      </c>
      <c r="H36" s="54"/>
    </row>
    <row r="37" spans="1:8" s="45" customFormat="1" ht="15" customHeight="1" x14ac:dyDescent="0.25">
      <c r="A37" s="79">
        <v>4172213000151</v>
      </c>
      <c r="B37" s="80" t="s">
        <v>149</v>
      </c>
      <c r="C37" s="80" t="s">
        <v>122</v>
      </c>
      <c r="D37" s="86">
        <v>4.4208998896000003E-2</v>
      </c>
      <c r="E37" s="82">
        <v>3659768.7331435857</v>
      </c>
      <c r="F37" s="82">
        <v>3659768.7331435857</v>
      </c>
      <c r="G37" s="75">
        <f>F37-E37</f>
        <v>0</v>
      </c>
      <c r="H37" s="54"/>
    </row>
    <row r="38" spans="1:8" s="45" customFormat="1" ht="15" customHeight="1" x14ac:dyDescent="0.25">
      <c r="A38" s="79">
        <v>23664303000104</v>
      </c>
      <c r="B38" s="80" t="s">
        <v>150</v>
      </c>
      <c r="C38" s="80" t="s">
        <v>124</v>
      </c>
      <c r="D38" s="86">
        <v>8.0794066499999999E-4</v>
      </c>
      <c r="E38" s="82">
        <v>66884.02941204347</v>
      </c>
      <c r="F38" s="82">
        <v>66884.02941204347</v>
      </c>
      <c r="G38" s="75">
        <f t="shared" si="0"/>
        <v>0</v>
      </c>
      <c r="H38" s="54"/>
    </row>
    <row r="39" spans="1:8" s="45" customFormat="1" ht="15" customHeight="1" x14ac:dyDescent="0.25">
      <c r="A39" s="79">
        <v>2328280000197</v>
      </c>
      <c r="B39" s="80" t="s">
        <v>114</v>
      </c>
      <c r="C39" s="80" t="s">
        <v>110</v>
      </c>
      <c r="D39" s="86">
        <v>3.0849777857000001E-2</v>
      </c>
      <c r="E39" s="82">
        <v>2553847.7514457135</v>
      </c>
      <c r="F39" s="82">
        <v>2553847.7514457135</v>
      </c>
      <c r="G39" s="75"/>
      <c r="H39" s="54"/>
    </row>
    <row r="40" spans="1:8" s="45" customFormat="1" ht="15" customHeight="1" x14ac:dyDescent="0.25">
      <c r="A40" s="79">
        <v>4065033000170</v>
      </c>
      <c r="B40" s="80" t="s">
        <v>151</v>
      </c>
      <c r="C40" s="80" t="s">
        <v>127</v>
      </c>
      <c r="D40" s="86">
        <v>2.8413766430000001E-3</v>
      </c>
      <c r="E40" s="82">
        <v>235218.65811807106</v>
      </c>
      <c r="F40" s="82">
        <v>235218.65811807106</v>
      </c>
      <c r="G40" s="75"/>
      <c r="H40" s="54"/>
    </row>
    <row r="41" spans="1:8" s="45" customFormat="1" ht="15" customHeight="1" x14ac:dyDescent="0.25">
      <c r="A41" s="79">
        <v>61695227000193</v>
      </c>
      <c r="B41" s="80" t="s">
        <v>152</v>
      </c>
      <c r="C41" s="80" t="s">
        <v>61</v>
      </c>
      <c r="D41" s="86">
        <v>9.2387344401999999E-2</v>
      </c>
      <c r="E41" s="82">
        <v>7648133.2494764831</v>
      </c>
      <c r="F41" s="82">
        <v>7648133.2494764831</v>
      </c>
      <c r="G41" s="75"/>
      <c r="H41" s="54"/>
    </row>
    <row r="42" spans="1:8" s="45" customFormat="1" ht="15" customHeight="1" x14ac:dyDescent="0.25">
      <c r="A42" s="79">
        <v>8826596000195</v>
      </c>
      <c r="B42" s="80" t="s">
        <v>153</v>
      </c>
      <c r="C42" s="80" t="s">
        <v>111</v>
      </c>
      <c r="D42" s="86">
        <v>1.68038846E-3</v>
      </c>
      <c r="E42" s="82">
        <v>139108.17474622699</v>
      </c>
      <c r="F42" s="82">
        <v>139108.17474622699</v>
      </c>
      <c r="G42" s="75"/>
      <c r="H42" s="54"/>
    </row>
    <row r="43" spans="1:8" s="45" customFormat="1" ht="15" customHeight="1" x14ac:dyDescent="0.25">
      <c r="A43" s="79">
        <v>19527639000158</v>
      </c>
      <c r="B43" s="80" t="s">
        <v>93</v>
      </c>
      <c r="C43" s="80" t="s">
        <v>87</v>
      </c>
      <c r="D43" s="86">
        <v>3.3840017199999999E-3</v>
      </c>
      <c r="E43" s="82">
        <v>280138.97612907598</v>
      </c>
      <c r="F43" s="82">
        <v>280138.97612907598</v>
      </c>
      <c r="G43" s="75"/>
      <c r="H43" s="54"/>
    </row>
    <row r="44" spans="1:8" s="45" customFormat="1" ht="15" customHeight="1" x14ac:dyDescent="0.25">
      <c r="A44" s="79">
        <v>9095183000140</v>
      </c>
      <c r="B44" s="80" t="s">
        <v>154</v>
      </c>
      <c r="C44" s="80" t="s">
        <v>123</v>
      </c>
      <c r="D44" s="86">
        <v>1.2408516926E-2</v>
      </c>
      <c r="E44" s="82">
        <v>1027218.5167390053</v>
      </c>
      <c r="F44" s="82">
        <v>1027218.5167390053</v>
      </c>
      <c r="G44" s="75"/>
      <c r="H44" s="54"/>
    </row>
    <row r="45" spans="1:8" s="45" customFormat="1" ht="15" customHeight="1" x14ac:dyDescent="0.25">
      <c r="A45" s="79">
        <v>13017462000163</v>
      </c>
      <c r="B45" s="80" t="s">
        <v>155</v>
      </c>
      <c r="C45" s="80" t="s">
        <v>86</v>
      </c>
      <c r="D45" s="86">
        <v>7.5532303949999999E-3</v>
      </c>
      <c r="E45" s="82">
        <v>625281.66492261121</v>
      </c>
      <c r="F45" s="82">
        <v>625281.66492261121</v>
      </c>
      <c r="G45" s="75"/>
      <c r="H45" s="54"/>
    </row>
    <row r="46" spans="1:8" s="45" customFormat="1" ht="15" customHeight="1" x14ac:dyDescent="0.25">
      <c r="A46" s="79">
        <v>15413826000150</v>
      </c>
      <c r="B46" s="80" t="s">
        <v>135</v>
      </c>
      <c r="C46" s="80" t="s">
        <v>107</v>
      </c>
      <c r="D46" s="86">
        <v>1.1283991957E-2</v>
      </c>
      <c r="E46" s="82">
        <v>934126.58014368545</v>
      </c>
      <c r="F46" s="82">
        <v>934126.58014368545</v>
      </c>
      <c r="G46" s="75"/>
      <c r="H46" s="54"/>
    </row>
    <row r="47" spans="1:8" s="45" customFormat="1" ht="15" customHeight="1" x14ac:dyDescent="0.25">
      <c r="A47" s="79">
        <v>28152650000171</v>
      </c>
      <c r="B47" s="80" t="s">
        <v>156</v>
      </c>
      <c r="C47" s="80" t="s">
        <v>104</v>
      </c>
      <c r="D47" s="86">
        <v>2.0049951282999998E-2</v>
      </c>
      <c r="E47" s="82">
        <v>1659802.0004521268</v>
      </c>
      <c r="F47" s="82">
        <v>1659802.0004521268</v>
      </c>
      <c r="G47" s="75"/>
      <c r="H47" s="54"/>
    </row>
    <row r="48" spans="1:8" s="45" customFormat="1" ht="15" customHeight="1" x14ac:dyDescent="0.25">
      <c r="A48" s="79">
        <v>83855973000130</v>
      </c>
      <c r="B48" s="80" t="s">
        <v>167</v>
      </c>
      <c r="C48" s="80" t="s">
        <v>168</v>
      </c>
      <c r="D48" s="86">
        <v>5.7187612499999996E-4</v>
      </c>
      <c r="E48" s="82">
        <v>47341.81760052505</v>
      </c>
      <c r="F48" s="82">
        <v>47341.81760052505</v>
      </c>
      <c r="G48" s="75"/>
      <c r="H48" s="54"/>
    </row>
    <row r="49" spans="1:8" s="45" customFormat="1" ht="15" customHeight="1" x14ac:dyDescent="0.25">
      <c r="A49" s="79">
        <v>60444437000146</v>
      </c>
      <c r="B49" s="80" t="s">
        <v>157</v>
      </c>
      <c r="C49" s="80" t="s">
        <v>99</v>
      </c>
      <c r="D49" s="86">
        <v>6.0505166169000001E-2</v>
      </c>
      <c r="E49" s="82">
        <v>5008819.9431795208</v>
      </c>
      <c r="F49" s="82">
        <v>5008819.9431795208</v>
      </c>
      <c r="G49" s="75"/>
      <c r="H49" s="54"/>
    </row>
    <row r="50" spans="1:8" s="45" customFormat="1" ht="15" customHeight="1" x14ac:dyDescent="0.25">
      <c r="A50" s="79">
        <v>75805895000130</v>
      </c>
      <c r="B50" s="80" t="s">
        <v>136</v>
      </c>
      <c r="C50" s="80" t="s">
        <v>115</v>
      </c>
      <c r="D50" s="86">
        <v>6.2395811299999996E-4</v>
      </c>
      <c r="E50" s="82">
        <v>51653.338677530621</v>
      </c>
      <c r="F50" s="82">
        <v>51653.338677530621</v>
      </c>
      <c r="G50" s="75"/>
      <c r="H50" s="54"/>
    </row>
    <row r="51" spans="1:8" s="45" customFormat="1" ht="15" customHeight="1" x14ac:dyDescent="0.25">
      <c r="A51" s="79">
        <v>1377555000110</v>
      </c>
      <c r="B51" s="80" t="s">
        <v>158</v>
      </c>
      <c r="C51" s="80" t="s">
        <v>120</v>
      </c>
      <c r="D51" s="86">
        <v>3.6217443900000003E-4</v>
      </c>
      <c r="E51" s="82">
        <v>29982.01095949288</v>
      </c>
      <c r="F51" s="82">
        <v>29982.01095949288</v>
      </c>
      <c r="G51" s="75"/>
      <c r="H51" s="54"/>
    </row>
    <row r="52" spans="1:8" s="45" customFormat="1" ht="15" customHeight="1" x14ac:dyDescent="0.25">
      <c r="A52" s="79">
        <v>83647990000181</v>
      </c>
      <c r="B52" s="80" t="s">
        <v>202</v>
      </c>
      <c r="C52" s="80" t="s">
        <v>219</v>
      </c>
      <c r="D52" s="86">
        <v>5.7792266699999996E-4</v>
      </c>
      <c r="E52" s="82">
        <v>47842.37051954052</v>
      </c>
      <c r="F52" s="82">
        <v>47842.37051954052</v>
      </c>
      <c r="G52" s="75"/>
      <c r="H52" s="54"/>
    </row>
    <row r="53" spans="1:8" s="45" customFormat="1" ht="15" customHeight="1" x14ac:dyDescent="0.25">
      <c r="A53" s="79">
        <v>95289500000100</v>
      </c>
      <c r="B53" s="80" t="s">
        <v>116</v>
      </c>
      <c r="C53" s="80" t="s">
        <v>118</v>
      </c>
      <c r="D53" s="86">
        <v>3.8031266200000001E-4</v>
      </c>
      <c r="E53" s="82">
        <v>31483.553675181462</v>
      </c>
      <c r="F53" s="82">
        <v>31483.553675181462</v>
      </c>
      <c r="G53" s="75"/>
      <c r="H53" s="54"/>
    </row>
    <row r="54" spans="1:8" s="45" customFormat="1" ht="15" customHeight="1" x14ac:dyDescent="0.25">
      <c r="A54" s="79">
        <v>88446034000155</v>
      </c>
      <c r="B54" s="80" t="s">
        <v>117</v>
      </c>
      <c r="C54" s="80" t="s">
        <v>119</v>
      </c>
      <c r="D54" s="86">
        <v>4.31419039E-4</v>
      </c>
      <c r="E54" s="82">
        <v>35714.31039962545</v>
      </c>
      <c r="F54" s="82">
        <v>35714.31039962545</v>
      </c>
      <c r="G54" s="75"/>
      <c r="H54" s="54"/>
    </row>
    <row r="55" spans="1:8" s="45" customFormat="1" ht="15" customHeight="1" x14ac:dyDescent="0.25">
      <c r="A55" s="79">
        <v>27485069000109</v>
      </c>
      <c r="B55" s="80" t="s">
        <v>159</v>
      </c>
      <c r="C55" s="80" t="s">
        <v>88</v>
      </c>
      <c r="D55" s="86">
        <v>1.734322629E-3</v>
      </c>
      <c r="E55" s="82">
        <v>143573.02560735584</v>
      </c>
      <c r="F55" s="82">
        <v>143573.02560735584</v>
      </c>
      <c r="G55" s="75"/>
      <c r="H55" s="54"/>
    </row>
    <row r="56" spans="1:8" s="45" customFormat="1" ht="15" customHeight="1" x14ac:dyDescent="0.25">
      <c r="A56" s="79">
        <v>79850574000109</v>
      </c>
      <c r="B56" s="80" t="s">
        <v>77</v>
      </c>
      <c r="C56" s="80" t="s">
        <v>78</v>
      </c>
      <c r="D56" s="86">
        <v>7.6567643000000006E-5</v>
      </c>
      <c r="E56" s="82">
        <v>6338.5254548573839</v>
      </c>
      <c r="F56" s="82">
        <v>6338.5254548573839</v>
      </c>
      <c r="G56" s="75"/>
      <c r="H56" s="54"/>
    </row>
    <row r="57" spans="1:8" s="45" customFormat="1" ht="15" customHeight="1" x14ac:dyDescent="0.25">
      <c r="A57" s="79">
        <v>97578090000134</v>
      </c>
      <c r="B57" s="80" t="s">
        <v>95</v>
      </c>
      <c r="C57" s="80" t="s">
        <v>90</v>
      </c>
      <c r="D57" s="86">
        <v>1.64263644E-4</v>
      </c>
      <c r="E57" s="82">
        <v>13598.293665442267</v>
      </c>
      <c r="F57" s="82">
        <v>13598.293665442267</v>
      </c>
      <c r="G57" s="75"/>
      <c r="H57" s="54"/>
    </row>
    <row r="58" spans="1:8" s="45" customFormat="1" ht="15" customHeight="1" x14ac:dyDescent="0.25">
      <c r="A58" s="79">
        <v>13255658000196</v>
      </c>
      <c r="B58" s="80" t="s">
        <v>203</v>
      </c>
      <c r="C58" s="80" t="s">
        <v>220</v>
      </c>
      <c r="D58" s="86">
        <v>1.0054132830000001E-3</v>
      </c>
      <c r="E58" s="82">
        <v>83231.472994855809</v>
      </c>
      <c r="F58" s="82">
        <v>83231.472994855809</v>
      </c>
      <c r="G58" s="75"/>
      <c r="H58" s="54"/>
    </row>
    <row r="59" spans="1:8" s="45" customFormat="1" ht="15" customHeight="1" x14ac:dyDescent="0.25">
      <c r="A59" s="79">
        <v>89889604000144</v>
      </c>
      <c r="B59" s="80" t="s">
        <v>94</v>
      </c>
      <c r="C59" s="80" t="s">
        <v>89</v>
      </c>
      <c r="D59" s="86">
        <v>2.11254766E-4</v>
      </c>
      <c r="E59" s="82">
        <v>17488.375853897851</v>
      </c>
      <c r="F59" s="82">
        <v>17488.375853897851</v>
      </c>
      <c r="G59" s="75"/>
      <c r="H59" s="54"/>
    </row>
    <row r="60" spans="1:8" s="45" customFormat="1" ht="15" customHeight="1" x14ac:dyDescent="0.25">
      <c r="A60" s="79">
        <v>50235449000107</v>
      </c>
      <c r="B60" s="80" t="s">
        <v>204</v>
      </c>
      <c r="C60" s="80" t="s">
        <v>221</v>
      </c>
      <c r="D60" s="86">
        <v>1.5530283400000001E-4</v>
      </c>
      <c r="E60" s="82">
        <v>12856.487842214707</v>
      </c>
      <c r="F60" s="82">
        <v>12856.487842214707</v>
      </c>
      <c r="G60" s="75"/>
      <c r="H60" s="54"/>
    </row>
    <row r="61" spans="1:8" s="45" customFormat="1" ht="15" customHeight="1" x14ac:dyDescent="0.25">
      <c r="A61" s="79">
        <v>49606312000132</v>
      </c>
      <c r="B61" s="80" t="s">
        <v>205</v>
      </c>
      <c r="C61" s="80" t="s">
        <v>222</v>
      </c>
      <c r="D61" s="86">
        <v>5.1449010399999995E-4</v>
      </c>
      <c r="E61" s="82">
        <v>42591.210938665317</v>
      </c>
      <c r="F61" s="82">
        <v>42591.210938665317</v>
      </c>
      <c r="G61" s="75"/>
      <c r="H61" s="54"/>
    </row>
    <row r="62" spans="1:8" s="45" customFormat="1" ht="15" customHeight="1" x14ac:dyDescent="0.25">
      <c r="A62" s="79">
        <v>49313653000110</v>
      </c>
      <c r="B62" s="80" t="s">
        <v>206</v>
      </c>
      <c r="C62" s="80" t="s">
        <v>223</v>
      </c>
      <c r="D62" s="86">
        <v>2.3557338599999999E-4</v>
      </c>
      <c r="E62" s="82">
        <v>19501.552517604978</v>
      </c>
      <c r="F62" s="82">
        <v>19501.552517604978</v>
      </c>
      <c r="G62" s="75"/>
      <c r="H62" s="54"/>
    </row>
    <row r="63" spans="1:8" s="45" customFormat="1" ht="15" customHeight="1" x14ac:dyDescent="0.25">
      <c r="A63" s="79">
        <v>85665990000130</v>
      </c>
      <c r="B63" s="80" t="s">
        <v>207</v>
      </c>
      <c r="C63" s="80" t="s">
        <v>224</v>
      </c>
      <c r="D63" s="86">
        <v>1.3186846199999999E-4</v>
      </c>
      <c r="E63" s="82">
        <v>10916.512124606143</v>
      </c>
      <c r="F63" s="82">
        <v>10916.512124606143</v>
      </c>
      <c r="G63" s="75"/>
      <c r="H63" s="54"/>
    </row>
    <row r="64" spans="1:8" s="45" customFormat="1" ht="15" customHeight="1" x14ac:dyDescent="0.25">
      <c r="A64" s="79">
        <v>86433042000131</v>
      </c>
      <c r="B64" s="80" t="s">
        <v>208</v>
      </c>
      <c r="C64" s="80" t="s">
        <v>225</v>
      </c>
      <c r="D64" s="86">
        <v>4.2586404600000001E-4</v>
      </c>
      <c r="E64" s="82">
        <v>35254.449516151159</v>
      </c>
      <c r="F64" s="82">
        <v>35254.449516151159</v>
      </c>
      <c r="G64" s="75"/>
      <c r="H64" s="54"/>
    </row>
    <row r="65" spans="1:8" s="45" customFormat="1" ht="15" customHeight="1" x14ac:dyDescent="0.25">
      <c r="A65" s="79">
        <v>86448057000173</v>
      </c>
      <c r="B65" s="80" t="s">
        <v>209</v>
      </c>
      <c r="C65" s="80" t="s">
        <v>226</v>
      </c>
      <c r="D65" s="86">
        <v>1.58431171E-4</v>
      </c>
      <c r="E65" s="82">
        <v>13115.462040181059</v>
      </c>
      <c r="F65" s="82">
        <v>13115.462040181059</v>
      </c>
      <c r="G65" s="75">
        <f t="shared" si="0"/>
        <v>0</v>
      </c>
      <c r="H65" s="54"/>
    </row>
    <row r="66" spans="1:8" s="45" customFormat="1" ht="15" customHeight="1" x14ac:dyDescent="0.25">
      <c r="A66" s="79">
        <v>87656989000174</v>
      </c>
      <c r="B66" s="80" t="s">
        <v>176</v>
      </c>
      <c r="C66" s="80" t="s">
        <v>177</v>
      </c>
      <c r="D66" s="86">
        <v>2.5810667299999999E-4</v>
      </c>
      <c r="E66" s="82">
        <v>21366.933340193937</v>
      </c>
      <c r="F66" s="82">
        <v>21366.933340193937</v>
      </c>
      <c r="G66" s="75">
        <f t="shared" si="0"/>
        <v>0</v>
      </c>
      <c r="H66" s="54"/>
    </row>
    <row r="67" spans="1:8" s="45" customFormat="1" ht="15" customHeight="1" x14ac:dyDescent="0.25">
      <c r="A67" s="79">
        <v>97081434000103</v>
      </c>
      <c r="B67" s="80" t="s">
        <v>210</v>
      </c>
      <c r="C67" s="80" t="s">
        <v>227</v>
      </c>
      <c r="D67" s="86">
        <v>2.39034109E-4</v>
      </c>
      <c r="E67" s="82">
        <v>19788.042712478949</v>
      </c>
      <c r="F67" s="82">
        <v>19788.042712478949</v>
      </c>
      <c r="G67" s="75">
        <f t="shared" si="0"/>
        <v>0</v>
      </c>
      <c r="H67" s="54"/>
    </row>
    <row r="68" spans="1:8" s="45" customFormat="1" ht="15" customHeight="1" x14ac:dyDescent="0.25">
      <c r="A68" s="79">
        <v>9257558000121</v>
      </c>
      <c r="B68" s="80" t="s">
        <v>211</v>
      </c>
      <c r="C68" s="80" t="s">
        <v>228</v>
      </c>
      <c r="D68" s="86">
        <v>1.004499997E-3</v>
      </c>
      <c r="E68" s="82">
        <v>83155.868142672625</v>
      </c>
      <c r="F68" s="82">
        <v>83155.868142672625</v>
      </c>
      <c r="G68" s="75">
        <f t="shared" si="0"/>
        <v>0</v>
      </c>
      <c r="H68" s="54"/>
    </row>
    <row r="69" spans="1:8" s="45" customFormat="1" ht="15" customHeight="1" x14ac:dyDescent="0.25">
      <c r="A69" s="79">
        <v>95824322000161</v>
      </c>
      <c r="B69" s="80" t="s">
        <v>212</v>
      </c>
      <c r="C69" s="80" t="s">
        <v>229</v>
      </c>
      <c r="D69" s="86">
        <v>1.9087558500000001E-4</v>
      </c>
      <c r="E69" s="82">
        <v>15801.319048192923</v>
      </c>
      <c r="F69" s="82">
        <v>15801.319048192923</v>
      </c>
      <c r="G69" s="75">
        <f t="shared" si="0"/>
        <v>0</v>
      </c>
      <c r="H69" s="54"/>
    </row>
    <row r="70" spans="1:8" s="45" customFormat="1" ht="15" customHeight="1" x14ac:dyDescent="0.25">
      <c r="A70" s="79">
        <v>91950261000128</v>
      </c>
      <c r="B70" s="80" t="s">
        <v>179</v>
      </c>
      <c r="C70" s="80" t="s">
        <v>178</v>
      </c>
      <c r="D70" s="86">
        <v>3.2985759E-4</v>
      </c>
      <c r="E70" s="82">
        <v>27306.714137191633</v>
      </c>
      <c r="F70" s="82">
        <v>27306.714137191633</v>
      </c>
      <c r="G70" s="75">
        <f t="shared" si="0"/>
        <v>0</v>
      </c>
      <c r="H70" s="54"/>
    </row>
    <row r="71" spans="1:8" s="45" customFormat="1" ht="15" customHeight="1" x14ac:dyDescent="0.25">
      <c r="A71" s="79">
        <v>89435598000155</v>
      </c>
      <c r="B71" s="80" t="s">
        <v>213</v>
      </c>
      <c r="C71" s="80" t="s">
        <v>230</v>
      </c>
      <c r="D71" s="86">
        <v>2.1330457200000001E-4</v>
      </c>
      <c r="E71" s="82">
        <v>17658.065621613827</v>
      </c>
      <c r="F71" s="82">
        <v>17658.065621613827</v>
      </c>
      <c r="G71" s="75">
        <f t="shared" si="0"/>
        <v>0</v>
      </c>
      <c r="H71" s="54"/>
    </row>
    <row r="72" spans="1:8" s="45" customFormat="1" ht="15" customHeight="1" x14ac:dyDescent="0.25">
      <c r="A72" s="79">
        <v>98042963000152</v>
      </c>
      <c r="B72" s="80" t="s">
        <v>214</v>
      </c>
      <c r="C72" s="80" t="s">
        <v>231</v>
      </c>
      <c r="D72" s="86">
        <v>1.09040477E-4</v>
      </c>
      <c r="E72" s="82">
        <v>9026.7352734796004</v>
      </c>
      <c r="F72" s="82">
        <v>9026.7352734796004</v>
      </c>
      <c r="G72" s="75">
        <f t="shared" si="0"/>
        <v>0</v>
      </c>
      <c r="H72" s="54"/>
    </row>
    <row r="73" spans="1:8" s="45" customFormat="1" ht="15" customHeight="1" x14ac:dyDescent="0.25">
      <c r="A73" s="79">
        <v>55188502000180</v>
      </c>
      <c r="B73" s="80" t="s">
        <v>215</v>
      </c>
      <c r="C73" s="80" t="s">
        <v>232</v>
      </c>
      <c r="D73" s="86">
        <v>1.06770342E-4</v>
      </c>
      <c r="E73" s="82">
        <v>8838.8058733587404</v>
      </c>
      <c r="F73" s="82">
        <v>8838.8058733587404</v>
      </c>
      <c r="G73" s="75">
        <f t="shared" si="0"/>
        <v>0</v>
      </c>
      <c r="H73" s="54"/>
    </row>
    <row r="74" spans="1:8" s="45" customFormat="1" ht="15" customHeight="1" x14ac:dyDescent="0.25">
      <c r="A74" s="79">
        <v>86444163000189</v>
      </c>
      <c r="B74" s="80" t="s">
        <v>216</v>
      </c>
      <c r="C74" s="80" t="s">
        <v>233</v>
      </c>
      <c r="D74" s="86">
        <v>5.3482971199999999E-4</v>
      </c>
      <c r="E74" s="82">
        <v>44274.991686083646</v>
      </c>
      <c r="F74" s="82">
        <v>44274.991686083646</v>
      </c>
      <c r="G74" s="75">
        <f t="shared" si="0"/>
        <v>0</v>
      </c>
      <c r="H74" s="54"/>
    </row>
    <row r="75" spans="1:8" s="45" customFormat="1" ht="15" customHeight="1" x14ac:dyDescent="0.25">
      <c r="A75" s="79">
        <v>11615872000180</v>
      </c>
      <c r="B75" s="80" t="s">
        <v>217</v>
      </c>
      <c r="C75" s="80" t="s">
        <v>234</v>
      </c>
      <c r="D75" s="86">
        <v>3.0356161999999999E-5</v>
      </c>
      <c r="E75" s="82">
        <v>2512.9845896197694</v>
      </c>
      <c r="F75" s="82">
        <v>2512.9845896197694</v>
      </c>
      <c r="G75" s="75">
        <f t="shared" si="0"/>
        <v>0</v>
      </c>
      <c r="H75" s="54"/>
    </row>
    <row r="76" spans="1:8" s="45" customFormat="1" ht="15" customHeight="1" x14ac:dyDescent="0.25">
      <c r="A76" s="79">
        <v>52777034000190</v>
      </c>
      <c r="B76" s="80" t="s">
        <v>218</v>
      </c>
      <c r="C76" s="80" t="s">
        <v>235</v>
      </c>
      <c r="D76" s="86">
        <v>3.6320602499999999E-4</v>
      </c>
      <c r="E76" s="82">
        <v>30067.409086903954</v>
      </c>
      <c r="F76" s="82">
        <v>30067.409086903954</v>
      </c>
      <c r="G76" s="75">
        <f t="shared" si="0"/>
        <v>0</v>
      </c>
      <c r="H76" s="54"/>
    </row>
    <row r="77" spans="1:8" s="45" customFormat="1" ht="15" customHeight="1" x14ac:dyDescent="0.25">
      <c r="A77" s="79">
        <v>90660754000160</v>
      </c>
      <c r="B77" s="80" t="s">
        <v>174</v>
      </c>
      <c r="C77" s="80" t="s">
        <v>173</v>
      </c>
      <c r="D77" s="86">
        <v>1.1610499259999999E-3</v>
      </c>
      <c r="E77" s="82">
        <v>96115.594666720048</v>
      </c>
      <c r="F77" s="82">
        <v>96115.594666720048</v>
      </c>
      <c r="G77" s="75">
        <f t="shared" si="0"/>
        <v>0</v>
      </c>
      <c r="H77" s="54"/>
    </row>
    <row r="78" spans="1:8" s="45" customFormat="1" ht="15" customHeight="1" x14ac:dyDescent="0.25">
      <c r="A78" s="79">
        <v>97839922000129</v>
      </c>
      <c r="B78" s="80" t="s">
        <v>171</v>
      </c>
      <c r="C78" s="80" t="s">
        <v>170</v>
      </c>
      <c r="D78" s="86">
        <v>3.0453297999999998E-4</v>
      </c>
      <c r="E78" s="82">
        <v>25210.258265227316</v>
      </c>
      <c r="F78" s="82">
        <v>25210.258265227316</v>
      </c>
      <c r="G78" s="75">
        <f t="shared" si="0"/>
        <v>0</v>
      </c>
      <c r="H78" s="54"/>
    </row>
    <row r="79" spans="1:8" s="58" customFormat="1" ht="17.25" customHeight="1" x14ac:dyDescent="0.25">
      <c r="A79" s="83"/>
      <c r="B79" s="83"/>
      <c r="C79" s="83"/>
      <c r="D79" s="76">
        <f>SUM(D12:D78)</f>
        <v>0.99999999999699996</v>
      </c>
      <c r="E79" s="76">
        <f>SUM(E12:E78)</f>
        <v>82783343.313612491</v>
      </c>
      <c r="F79" s="76">
        <f>SUM(F12:F78)</f>
        <v>82783343.313612491</v>
      </c>
      <c r="G79" s="76">
        <f>SUM(G12:G78)</f>
        <v>0</v>
      </c>
    </row>
  </sheetData>
  <mergeCells count="1">
    <mergeCell ref="A1:H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>
    <pageSetUpPr fitToPage="1"/>
  </sheetPr>
  <dimension ref="A1:H81"/>
  <sheetViews>
    <sheetView showGridLines="0" zoomScale="90" zoomScaleNormal="90" workbookViewId="0">
      <selection activeCell="D2" sqref="D1:F1048576"/>
    </sheetView>
  </sheetViews>
  <sheetFormatPr defaultColWidth="9.140625" defaultRowHeight="12.75" x14ac:dyDescent="0.2"/>
  <cols>
    <col min="1" max="1" width="18.140625" style="48" customWidth="1"/>
    <col min="2" max="2" width="56.42578125" style="48" bestFit="1" customWidth="1"/>
    <col min="3" max="3" width="19.5703125" style="48" customWidth="1"/>
    <col min="4" max="4" width="20.140625" style="48" customWidth="1"/>
    <col min="5" max="5" width="15.28515625" style="48" customWidth="1"/>
    <col min="6" max="6" width="19.85546875" style="48" bestFit="1" customWidth="1"/>
    <col min="7" max="7" width="24.28515625" style="48" bestFit="1" customWidth="1"/>
    <col min="8" max="9" width="16.140625" style="48" bestFit="1" customWidth="1"/>
    <col min="10" max="11" width="9.140625" style="48" customWidth="1"/>
    <col min="12" max="16384" width="9.140625" style="48"/>
  </cols>
  <sheetData>
    <row r="1" spans="1:8" customFormat="1" ht="27.75" customHeight="1" x14ac:dyDescent="0.25">
      <c r="A1" s="220" t="s">
        <v>188</v>
      </c>
      <c r="B1" s="220"/>
      <c r="C1" s="220"/>
      <c r="D1" s="220"/>
      <c r="E1" s="220"/>
      <c r="F1" s="220"/>
      <c r="G1" s="220"/>
      <c r="H1" s="220"/>
    </row>
    <row r="2" spans="1:8" customFormat="1" ht="9" customHeight="1" x14ac:dyDescent="0.25">
      <c r="B2" s="40"/>
      <c r="D2" s="41"/>
      <c r="E2" s="40" t="s">
        <v>69</v>
      </c>
      <c r="F2" s="40"/>
      <c r="G2" s="43"/>
    </row>
    <row r="3" spans="1:8" s="44" customFormat="1" ht="15.95" customHeight="1" x14ac:dyDescent="0.25">
      <c r="D3" s="61"/>
      <c r="E3" s="62" t="s">
        <v>50</v>
      </c>
      <c r="F3" s="62" t="s">
        <v>51</v>
      </c>
      <c r="G3" s="62" t="s">
        <v>52</v>
      </c>
    </row>
    <row r="4" spans="1:8" s="44" customFormat="1" ht="15.95" customHeight="1" x14ac:dyDescent="0.25">
      <c r="B4" s="56"/>
      <c r="C4" s="56"/>
      <c r="D4" s="63" t="s">
        <v>70</v>
      </c>
      <c r="E4" s="64">
        <v>78467691.009999946</v>
      </c>
      <c r="F4" s="65">
        <v>1</v>
      </c>
      <c r="G4" s="66">
        <v>69</v>
      </c>
    </row>
    <row r="5" spans="1:8" s="44" customFormat="1" ht="15.95" customHeight="1" x14ac:dyDescent="0.25">
      <c r="B5" s="50"/>
      <c r="C5" s="56"/>
      <c r="D5" s="93" t="s">
        <v>71</v>
      </c>
      <c r="E5" s="94">
        <v>50637.29</v>
      </c>
      <c r="F5" s="95" t="s">
        <v>54</v>
      </c>
      <c r="G5" s="95" t="s">
        <v>54</v>
      </c>
    </row>
    <row r="6" spans="1:8" s="44" customFormat="1" ht="15.95" customHeight="1" x14ac:dyDescent="0.25">
      <c r="B6" s="55"/>
      <c r="C6" s="56"/>
      <c r="D6" s="93" t="s">
        <v>53</v>
      </c>
      <c r="E6" s="94">
        <v>78400643.710000008</v>
      </c>
      <c r="F6" s="96" t="s">
        <v>54</v>
      </c>
      <c r="G6" s="95">
        <v>112</v>
      </c>
    </row>
    <row r="7" spans="1:8" s="44" customFormat="1" ht="15.95" customHeight="1" x14ac:dyDescent="0.25">
      <c r="B7" s="55"/>
      <c r="C7" s="57"/>
      <c r="D7" s="93" t="s">
        <v>72</v>
      </c>
      <c r="E7" s="94">
        <v>42620756.140000008</v>
      </c>
      <c r="F7" s="96" t="s">
        <v>54</v>
      </c>
      <c r="G7" s="95">
        <v>8</v>
      </c>
    </row>
    <row r="8" spans="1:8" s="44" customFormat="1" ht="15.95" customHeight="1" x14ac:dyDescent="0.25">
      <c r="B8" s="55"/>
      <c r="C8" s="57"/>
      <c r="D8" s="67" t="s">
        <v>166</v>
      </c>
      <c r="E8" s="68">
        <v>121072037.14000002</v>
      </c>
      <c r="F8" s="151">
        <f>E8/E4</f>
        <v>1.5429539926766873</v>
      </c>
      <c r="G8" s="70">
        <v>69</v>
      </c>
    </row>
    <row r="9" spans="1:8" s="44" customFormat="1" ht="15.95" customHeight="1" x14ac:dyDescent="0.25">
      <c r="B9" s="55"/>
      <c r="C9" s="57"/>
      <c r="D9" s="71" t="s">
        <v>55</v>
      </c>
      <c r="E9" s="72">
        <v>0</v>
      </c>
      <c r="F9" s="152">
        <f>E9/E4</f>
        <v>0</v>
      </c>
      <c r="G9" s="74">
        <v>0</v>
      </c>
    </row>
    <row r="10" spans="1:8" s="44" customFormat="1" ht="15.95" customHeight="1" x14ac:dyDescent="0.25">
      <c r="A10" s="47"/>
      <c r="C10" s="47"/>
    </row>
    <row r="11" spans="1:8" s="46" customFormat="1" ht="39" customHeight="1" x14ac:dyDescent="0.25">
      <c r="A11" s="77" t="s">
        <v>56</v>
      </c>
      <c r="B11" s="77" t="s">
        <v>57</v>
      </c>
      <c r="C11" s="77" t="s">
        <v>58</v>
      </c>
      <c r="D11" s="78" t="s">
        <v>59</v>
      </c>
      <c r="E11" s="78" t="s">
        <v>74</v>
      </c>
      <c r="F11" s="77" t="s">
        <v>75</v>
      </c>
      <c r="G11" s="77" t="s">
        <v>76</v>
      </c>
    </row>
    <row r="12" spans="1:8" s="45" customFormat="1" ht="15" customHeight="1" x14ac:dyDescent="0.25">
      <c r="A12" s="79">
        <v>2016440000162</v>
      </c>
      <c r="B12" s="80" t="s">
        <v>92</v>
      </c>
      <c r="C12" s="80" t="s">
        <v>84</v>
      </c>
      <c r="D12" s="86">
        <v>3.6444834596000002E-2</v>
      </c>
      <c r="E12" s="82">
        <v>2859742.02</v>
      </c>
      <c r="F12" s="82">
        <v>2859742.02</v>
      </c>
      <c r="G12" s="75">
        <v>0</v>
      </c>
      <c r="H12" s="54"/>
    </row>
    <row r="13" spans="1:8" s="45" customFormat="1" ht="15" customHeight="1" x14ac:dyDescent="0.25">
      <c r="A13" s="79">
        <v>2341467000120</v>
      </c>
      <c r="B13" s="80" t="s">
        <v>125</v>
      </c>
      <c r="C13" s="80" t="s">
        <v>126</v>
      </c>
      <c r="D13" s="86">
        <v>2.0297169949999999E-2</v>
      </c>
      <c r="E13" s="82">
        <v>1592672.06</v>
      </c>
      <c r="F13" s="82">
        <v>1592672.06</v>
      </c>
      <c r="G13" s="75">
        <v>0</v>
      </c>
      <c r="H13" s="54"/>
    </row>
    <row r="14" spans="1:8" s="45" customFormat="1" ht="15" customHeight="1" x14ac:dyDescent="0.25">
      <c r="A14" s="79">
        <v>33050071000158</v>
      </c>
      <c r="B14" s="80" t="s">
        <v>137</v>
      </c>
      <c r="C14" s="80" t="s">
        <v>100</v>
      </c>
      <c r="D14" s="86">
        <v>2.7751510614999999E-2</v>
      </c>
      <c r="E14" s="82">
        <v>2177596.96</v>
      </c>
      <c r="F14" s="82">
        <v>2177596.96</v>
      </c>
      <c r="G14" s="75">
        <v>0</v>
      </c>
      <c r="H14" s="54"/>
    </row>
    <row r="15" spans="1:8" s="45" customFormat="1" ht="15" customHeight="1" x14ac:dyDescent="0.25">
      <c r="A15" s="79">
        <v>2302100000106</v>
      </c>
      <c r="B15" s="80" t="s">
        <v>133</v>
      </c>
      <c r="C15" s="80" t="s">
        <v>103</v>
      </c>
      <c r="D15" s="86">
        <v>2.1367132234999999E-2</v>
      </c>
      <c r="E15" s="82">
        <v>1676629.53</v>
      </c>
      <c r="F15" s="82">
        <v>1676629.53</v>
      </c>
      <c r="G15" s="75">
        <v>0</v>
      </c>
      <c r="H15" s="54"/>
    </row>
    <row r="16" spans="1:8" s="45" customFormat="1" ht="15" customHeight="1" x14ac:dyDescent="0.25">
      <c r="A16" s="79">
        <v>7282377000120</v>
      </c>
      <c r="B16" s="80" t="s">
        <v>97</v>
      </c>
      <c r="C16" s="80" t="s">
        <v>128</v>
      </c>
      <c r="D16" s="86">
        <v>8.8534858239999997E-3</v>
      </c>
      <c r="E16" s="82">
        <v>694712.59</v>
      </c>
      <c r="F16" s="82">
        <v>694712.59</v>
      </c>
      <c r="G16" s="75">
        <v>0</v>
      </c>
      <c r="H16" s="54"/>
    </row>
    <row r="17" spans="1:8" s="45" customFormat="1" ht="15" customHeight="1" x14ac:dyDescent="0.25">
      <c r="A17" s="79">
        <v>5965546000109</v>
      </c>
      <c r="B17" s="80" t="s">
        <v>194</v>
      </c>
      <c r="C17" s="80" t="s">
        <v>63</v>
      </c>
      <c r="D17" s="86">
        <v>5.7108114720000004E-3</v>
      </c>
      <c r="E17" s="82">
        <v>448114.19</v>
      </c>
      <c r="F17" s="82">
        <v>448114.19</v>
      </c>
      <c r="G17" s="75">
        <v>0</v>
      </c>
      <c r="H17" s="54"/>
    </row>
    <row r="18" spans="1:8" s="45" customFormat="1" ht="15" customHeight="1" x14ac:dyDescent="0.25">
      <c r="A18" s="79">
        <v>12272084000100</v>
      </c>
      <c r="B18" s="80" t="s">
        <v>138</v>
      </c>
      <c r="C18" s="80" t="s">
        <v>62</v>
      </c>
      <c r="D18" s="86">
        <v>1.0800489336E-2</v>
      </c>
      <c r="E18" s="82">
        <v>847489.46</v>
      </c>
      <c r="F18" s="82">
        <v>847489.46</v>
      </c>
      <c r="G18" s="75">
        <v>0</v>
      </c>
      <c r="H18" s="54"/>
    </row>
    <row r="19" spans="1:8" s="45" customFormat="1" ht="15" customHeight="1" x14ac:dyDescent="0.25">
      <c r="A19" s="79">
        <v>7522669000192</v>
      </c>
      <c r="B19" s="80" t="s">
        <v>180</v>
      </c>
      <c r="C19" s="80" t="s">
        <v>91</v>
      </c>
      <c r="D19" s="86">
        <v>1.7881519538999999E-2</v>
      </c>
      <c r="E19" s="82">
        <v>1403121.55</v>
      </c>
      <c r="F19" s="82">
        <v>1403121.55</v>
      </c>
      <c r="G19" s="75">
        <v>0</v>
      </c>
      <c r="H19" s="54"/>
    </row>
    <row r="20" spans="1:8" s="45" customFormat="1" ht="15" customHeight="1" x14ac:dyDescent="0.25">
      <c r="A20" s="79">
        <v>8467115000100</v>
      </c>
      <c r="B20" s="80" t="s">
        <v>139</v>
      </c>
      <c r="C20" s="80" t="s">
        <v>112</v>
      </c>
      <c r="D20" s="86">
        <v>1.6504742185000001E-2</v>
      </c>
      <c r="E20" s="82">
        <v>1295089.01</v>
      </c>
      <c r="F20" s="82">
        <v>1295089.01</v>
      </c>
      <c r="G20" s="75">
        <v>0</v>
      </c>
      <c r="H20" s="54"/>
    </row>
    <row r="21" spans="1:8" s="45" customFormat="1" ht="15" customHeight="1" x14ac:dyDescent="0.25">
      <c r="A21" s="79">
        <v>8336783000190</v>
      </c>
      <c r="B21" s="80" t="s">
        <v>131</v>
      </c>
      <c r="C21" s="80" t="s">
        <v>82</v>
      </c>
      <c r="D21" s="86">
        <v>4.7350749361999997E-2</v>
      </c>
      <c r="E21" s="82">
        <v>3715503.97</v>
      </c>
      <c r="F21" s="82">
        <v>3715503.97</v>
      </c>
      <c r="G21" s="75">
        <v>0</v>
      </c>
      <c r="H21" s="54"/>
    </row>
    <row r="22" spans="1:8" s="45" customFormat="1" ht="15" customHeight="1" x14ac:dyDescent="0.25">
      <c r="A22" s="79">
        <v>1543032000104</v>
      </c>
      <c r="B22" s="80" t="s">
        <v>140</v>
      </c>
      <c r="C22" s="80" t="s">
        <v>121</v>
      </c>
      <c r="D22" s="86">
        <v>3.7699510867999997E-2</v>
      </c>
      <c r="E22" s="82">
        <v>2958193.57</v>
      </c>
      <c r="F22" s="82">
        <v>2958193.57</v>
      </c>
      <c r="G22" s="75">
        <v>0</v>
      </c>
      <c r="H22" s="54"/>
    </row>
    <row r="23" spans="1:8" s="45" customFormat="1" ht="15" customHeight="1" x14ac:dyDescent="0.25">
      <c r="A23" s="79">
        <v>4895728000180</v>
      </c>
      <c r="B23" s="80" t="s">
        <v>165</v>
      </c>
      <c r="C23" s="80" t="s">
        <v>60</v>
      </c>
      <c r="D23" s="86">
        <v>2.5144493289000001E-2</v>
      </c>
      <c r="E23" s="82">
        <v>1973030.33</v>
      </c>
      <c r="F23" s="82">
        <v>1973030.33</v>
      </c>
      <c r="G23" s="75">
        <v>0</v>
      </c>
      <c r="H23" s="54"/>
    </row>
    <row r="24" spans="1:8" s="45" customFormat="1" ht="15" customHeight="1" x14ac:dyDescent="0.25">
      <c r="A24" s="79">
        <v>10835932000108</v>
      </c>
      <c r="B24" s="80" t="s">
        <v>141</v>
      </c>
      <c r="C24" s="80" t="s">
        <v>101</v>
      </c>
      <c r="D24" s="86">
        <v>6.9470029892000004E-2</v>
      </c>
      <c r="E24" s="82">
        <v>5451152.8399999999</v>
      </c>
      <c r="F24" s="82">
        <v>5451152.8399999999</v>
      </c>
      <c r="G24" s="75">
        <v>0</v>
      </c>
      <c r="H24" s="54"/>
    </row>
    <row r="25" spans="1:8" s="45" customFormat="1" ht="15" customHeight="1" x14ac:dyDescent="0.25">
      <c r="A25" s="79">
        <v>25086034000171</v>
      </c>
      <c r="B25" s="80" t="s">
        <v>98</v>
      </c>
      <c r="C25" s="80" t="s">
        <v>108</v>
      </c>
      <c r="D25" s="86">
        <v>6.9148611739999997E-3</v>
      </c>
      <c r="E25" s="82">
        <v>542593.18999999994</v>
      </c>
      <c r="F25" s="82">
        <v>542593.18999999994</v>
      </c>
      <c r="G25" s="75">
        <v>0</v>
      </c>
      <c r="H25" s="54"/>
    </row>
    <row r="26" spans="1:8" s="45" customFormat="1" ht="15" customHeight="1" x14ac:dyDescent="0.25">
      <c r="A26" s="79">
        <v>6272793000184</v>
      </c>
      <c r="B26" s="80" t="s">
        <v>142</v>
      </c>
      <c r="C26" s="80" t="s">
        <v>106</v>
      </c>
      <c r="D26" s="86">
        <v>1.936259995E-2</v>
      </c>
      <c r="E26" s="82">
        <v>1519338.51</v>
      </c>
      <c r="F26" s="82">
        <v>1519338.51</v>
      </c>
      <c r="G26" s="75">
        <v>0</v>
      </c>
      <c r="H26" s="54"/>
    </row>
    <row r="27" spans="1:8" s="45" customFormat="1" ht="15" customHeight="1" x14ac:dyDescent="0.25">
      <c r="A27" s="79">
        <v>3467321000199</v>
      </c>
      <c r="B27" s="80" t="s">
        <v>96</v>
      </c>
      <c r="C27" s="80" t="s">
        <v>105</v>
      </c>
      <c r="D27" s="86">
        <v>1.7046722451000001E-2</v>
      </c>
      <c r="E27" s="82">
        <v>1337616.95</v>
      </c>
      <c r="F27" s="82">
        <v>1337616.95</v>
      </c>
      <c r="G27" s="75">
        <v>0</v>
      </c>
      <c r="H27" s="54"/>
    </row>
    <row r="28" spans="1:8" s="45" customFormat="1" ht="15" customHeight="1" x14ac:dyDescent="0.25">
      <c r="A28" s="79">
        <v>6981180000116</v>
      </c>
      <c r="B28" s="80" t="s">
        <v>130</v>
      </c>
      <c r="C28" s="80" t="s">
        <v>66</v>
      </c>
      <c r="D28" s="86">
        <v>8.6211590184E-2</v>
      </c>
      <c r="E28" s="82">
        <v>6764824.4199999999</v>
      </c>
      <c r="F28" s="82">
        <v>6764824.4199999999</v>
      </c>
      <c r="G28" s="75">
        <v>0</v>
      </c>
      <c r="H28" s="54"/>
    </row>
    <row r="29" spans="1:8" s="45" customFormat="1" ht="15" customHeight="1" x14ac:dyDescent="0.25">
      <c r="A29" s="79">
        <v>6840748000189</v>
      </c>
      <c r="B29" s="80" t="s">
        <v>143</v>
      </c>
      <c r="C29" s="80" t="s">
        <v>65</v>
      </c>
      <c r="D29" s="86">
        <v>1.1894146852E-2</v>
      </c>
      <c r="E29" s="82">
        <v>933306.24</v>
      </c>
      <c r="F29" s="82">
        <v>933306.24</v>
      </c>
      <c r="G29" s="75">
        <v>0</v>
      </c>
      <c r="H29" s="54"/>
    </row>
    <row r="30" spans="1:8" s="45" customFormat="1" ht="15" customHeight="1" x14ac:dyDescent="0.25">
      <c r="A30" s="79">
        <v>5914650000166</v>
      </c>
      <c r="B30" s="80" t="s">
        <v>144</v>
      </c>
      <c r="C30" s="80" t="s">
        <v>129</v>
      </c>
      <c r="D30" s="86">
        <v>3.5332910449999999E-3</v>
      </c>
      <c r="E30" s="82">
        <v>277249.19</v>
      </c>
      <c r="F30" s="82">
        <v>277249.19</v>
      </c>
      <c r="G30" s="75">
        <v>0</v>
      </c>
      <c r="H30" s="54"/>
    </row>
    <row r="31" spans="1:8" s="45" customFormat="1" ht="15" customHeight="1" x14ac:dyDescent="0.25">
      <c r="A31" s="79">
        <v>15139629000194</v>
      </c>
      <c r="B31" s="80" t="s">
        <v>145</v>
      </c>
      <c r="C31" s="80" t="s">
        <v>83</v>
      </c>
      <c r="D31" s="86">
        <v>5.0368925084000003E-2</v>
      </c>
      <c r="E31" s="82">
        <v>3952333.25</v>
      </c>
      <c r="F31" s="82">
        <v>3952333.25</v>
      </c>
      <c r="G31" s="75">
        <v>0</v>
      </c>
      <c r="H31" s="54"/>
    </row>
    <row r="32" spans="1:8" s="45" customFormat="1" ht="15" customHeight="1" x14ac:dyDescent="0.25">
      <c r="A32" s="79">
        <v>7047251000170</v>
      </c>
      <c r="B32" s="80" t="s">
        <v>146</v>
      </c>
      <c r="C32" s="80" t="s">
        <v>102</v>
      </c>
      <c r="D32" s="86">
        <v>3.3104612057999999E-2</v>
      </c>
      <c r="E32" s="82">
        <v>2597642.4700000002</v>
      </c>
      <c r="F32" s="82">
        <v>2597642.4700000002</v>
      </c>
      <c r="G32" s="75">
        <v>0</v>
      </c>
      <c r="H32" s="54"/>
    </row>
    <row r="33" spans="1:8" s="45" customFormat="1" ht="15" customHeight="1" x14ac:dyDescent="0.25">
      <c r="A33" s="79">
        <v>4368898000106</v>
      </c>
      <c r="B33" s="80" t="s">
        <v>132</v>
      </c>
      <c r="C33" s="80" t="s">
        <v>64</v>
      </c>
      <c r="D33" s="86">
        <v>5.6913851325999999E-2</v>
      </c>
      <c r="E33" s="82">
        <v>4465898.5</v>
      </c>
      <c r="F33" s="82">
        <v>4465898.5</v>
      </c>
      <c r="G33" s="75">
        <v>0</v>
      </c>
      <c r="H33" s="54"/>
    </row>
    <row r="34" spans="1:8" s="45" customFormat="1" ht="15" customHeight="1" x14ac:dyDescent="0.25">
      <c r="A34" s="79">
        <v>8324196000181</v>
      </c>
      <c r="B34" s="80" t="s">
        <v>147</v>
      </c>
      <c r="C34" s="80" t="s">
        <v>85</v>
      </c>
      <c r="D34" s="86">
        <v>1.2903047063E-2</v>
      </c>
      <c r="E34" s="82">
        <v>1012472.31</v>
      </c>
      <c r="F34" s="82">
        <v>1012472.31</v>
      </c>
      <c r="G34" s="75">
        <v>0</v>
      </c>
      <c r="H34" s="54"/>
    </row>
    <row r="35" spans="1:8" s="45" customFormat="1" ht="15" customHeight="1" x14ac:dyDescent="0.25">
      <c r="A35" s="79">
        <v>53859112000169</v>
      </c>
      <c r="B35" s="80" t="s">
        <v>113</v>
      </c>
      <c r="C35" s="80" t="s">
        <v>109</v>
      </c>
      <c r="D35" s="86">
        <v>6.0694042840000002E-3</v>
      </c>
      <c r="E35" s="82">
        <v>476252.14</v>
      </c>
      <c r="F35" s="82">
        <v>476252.14</v>
      </c>
      <c r="G35" s="75">
        <v>0</v>
      </c>
      <c r="H35" s="54"/>
    </row>
    <row r="36" spans="1:8" s="45" customFormat="1" ht="15" customHeight="1" x14ac:dyDescent="0.25">
      <c r="A36" s="79">
        <v>33050196000188</v>
      </c>
      <c r="B36" s="80" t="s">
        <v>148</v>
      </c>
      <c r="C36" s="80" t="s">
        <v>68</v>
      </c>
      <c r="D36" s="86">
        <v>5.6121033426E-2</v>
      </c>
      <c r="E36" s="82">
        <v>4403687.91</v>
      </c>
      <c r="F36" s="82">
        <v>4403687.91</v>
      </c>
      <c r="G36" s="75">
        <v>0</v>
      </c>
      <c r="H36" s="54"/>
    </row>
    <row r="37" spans="1:8" s="45" customFormat="1" ht="15" customHeight="1" x14ac:dyDescent="0.25">
      <c r="A37" s="79">
        <v>4172213000151</v>
      </c>
      <c r="B37" s="80" t="s">
        <v>149</v>
      </c>
      <c r="C37" s="80" t="s">
        <v>122</v>
      </c>
      <c r="D37" s="86">
        <v>7.1717431437000004E-2</v>
      </c>
      <c r="E37" s="82">
        <v>5627501.25</v>
      </c>
      <c r="F37" s="82">
        <v>5627501.25</v>
      </c>
      <c r="G37" s="75">
        <v>0</v>
      </c>
      <c r="H37" s="54"/>
    </row>
    <row r="38" spans="1:8" s="45" customFormat="1" ht="15" customHeight="1" x14ac:dyDescent="0.25">
      <c r="A38" s="79">
        <v>23664303000104</v>
      </c>
      <c r="B38" s="80" t="s">
        <v>150</v>
      </c>
      <c r="C38" s="80" t="s">
        <v>124</v>
      </c>
      <c r="D38" s="86">
        <v>8.5056485200000001E-4</v>
      </c>
      <c r="E38" s="82">
        <v>66741.86</v>
      </c>
      <c r="F38" s="82">
        <v>66741.86</v>
      </c>
      <c r="G38" s="75">
        <v>0</v>
      </c>
      <c r="H38" s="54"/>
    </row>
    <row r="39" spans="1:8" s="45" customFormat="1" ht="15" customHeight="1" x14ac:dyDescent="0.25">
      <c r="A39" s="79">
        <v>2328280000197</v>
      </c>
      <c r="B39" s="80" t="s">
        <v>114</v>
      </c>
      <c r="C39" s="80" t="s">
        <v>110</v>
      </c>
      <c r="D39" s="86">
        <v>3.1794041826E-2</v>
      </c>
      <c r="E39" s="82">
        <v>2494805.0499999998</v>
      </c>
      <c r="F39" s="82">
        <v>2494805.0499999998</v>
      </c>
      <c r="G39" s="75">
        <v>0</v>
      </c>
      <c r="H39" s="54"/>
    </row>
    <row r="40" spans="1:8" s="45" customFormat="1" ht="15" customHeight="1" x14ac:dyDescent="0.25">
      <c r="A40" s="79">
        <v>4065033000170</v>
      </c>
      <c r="B40" s="80" t="s">
        <v>151</v>
      </c>
      <c r="C40" s="80" t="s">
        <v>127</v>
      </c>
      <c r="D40" s="86">
        <v>4.3140583800000002E-3</v>
      </c>
      <c r="E40" s="82">
        <v>338514.2</v>
      </c>
      <c r="F40" s="82">
        <v>338514.2</v>
      </c>
      <c r="G40" s="75">
        <v>0</v>
      </c>
      <c r="H40" s="54"/>
    </row>
    <row r="41" spans="1:8" s="45" customFormat="1" ht="15" customHeight="1" x14ac:dyDescent="0.25">
      <c r="A41" s="79">
        <v>61695227000193</v>
      </c>
      <c r="B41" s="80" t="s">
        <v>152</v>
      </c>
      <c r="C41" s="80" t="s">
        <v>61</v>
      </c>
      <c r="D41" s="86">
        <v>8.5851226833000005E-2</v>
      </c>
      <c r="E41" s="82">
        <v>6736547.54</v>
      </c>
      <c r="F41" s="82">
        <v>6736547.54</v>
      </c>
      <c r="G41" s="75">
        <v>0</v>
      </c>
      <c r="H41" s="54"/>
    </row>
    <row r="42" spans="1:8" s="45" customFormat="1" ht="15" customHeight="1" x14ac:dyDescent="0.25">
      <c r="A42" s="79">
        <v>8826596000195</v>
      </c>
      <c r="B42" s="80" t="s">
        <v>153</v>
      </c>
      <c r="C42" s="80" t="s">
        <v>111</v>
      </c>
      <c r="D42" s="86">
        <v>1.443547893E-3</v>
      </c>
      <c r="E42" s="82">
        <v>113271.87</v>
      </c>
      <c r="F42" s="82">
        <v>113271.87</v>
      </c>
      <c r="G42" s="75">
        <v>0</v>
      </c>
      <c r="H42" s="54"/>
    </row>
    <row r="43" spans="1:8" s="45" customFormat="1" ht="15" customHeight="1" x14ac:dyDescent="0.25">
      <c r="A43" s="79">
        <v>19527639000158</v>
      </c>
      <c r="B43" s="80" t="s">
        <v>93</v>
      </c>
      <c r="C43" s="80" t="s">
        <v>87</v>
      </c>
      <c r="D43" s="86">
        <v>3.5528343760000002E-3</v>
      </c>
      <c r="E43" s="82">
        <v>278782.71000000002</v>
      </c>
      <c r="F43" s="82">
        <v>278782.71000000002</v>
      </c>
      <c r="G43" s="75">
        <v>0</v>
      </c>
      <c r="H43" s="54"/>
    </row>
    <row r="44" spans="1:8" s="45" customFormat="1" ht="15" customHeight="1" x14ac:dyDescent="0.25">
      <c r="A44" s="79">
        <v>9095183000140</v>
      </c>
      <c r="B44" s="80" t="s">
        <v>154</v>
      </c>
      <c r="C44" s="80" t="s">
        <v>123</v>
      </c>
      <c r="D44" s="86">
        <v>6.18157542E-3</v>
      </c>
      <c r="E44" s="82">
        <v>485053.95</v>
      </c>
      <c r="F44" s="82">
        <v>485053.95</v>
      </c>
      <c r="G44" s="75">
        <v>0</v>
      </c>
      <c r="H44" s="54"/>
    </row>
    <row r="45" spans="1:8" s="45" customFormat="1" ht="15" customHeight="1" x14ac:dyDescent="0.25">
      <c r="A45" s="79">
        <v>13017462000163</v>
      </c>
      <c r="B45" s="80" t="s">
        <v>155</v>
      </c>
      <c r="C45" s="80" t="s">
        <v>86</v>
      </c>
      <c r="D45" s="86">
        <v>6.1239727310000002E-3</v>
      </c>
      <c r="E45" s="82">
        <v>480534</v>
      </c>
      <c r="F45" s="82">
        <v>480534</v>
      </c>
      <c r="G45" s="75">
        <v>0</v>
      </c>
      <c r="H45" s="54"/>
    </row>
    <row r="46" spans="1:8" s="45" customFormat="1" ht="15" customHeight="1" x14ac:dyDescent="0.25">
      <c r="A46" s="79">
        <v>15413826000150</v>
      </c>
      <c r="B46" s="80" t="s">
        <v>135</v>
      </c>
      <c r="C46" s="80" t="s">
        <v>107</v>
      </c>
      <c r="D46" s="86">
        <v>1.0300297607999999E-2</v>
      </c>
      <c r="E46" s="82">
        <v>808240.57</v>
      </c>
      <c r="F46" s="82">
        <v>808240.57</v>
      </c>
      <c r="G46" s="75">
        <v>0</v>
      </c>
      <c r="H46" s="54"/>
    </row>
    <row r="47" spans="1:8" s="45" customFormat="1" ht="15" customHeight="1" x14ac:dyDescent="0.25">
      <c r="A47" s="79">
        <v>28152650000171</v>
      </c>
      <c r="B47" s="80" t="s">
        <v>156</v>
      </c>
      <c r="C47" s="80" t="s">
        <v>104</v>
      </c>
      <c r="D47" s="86">
        <v>1.9535061122E-2</v>
      </c>
      <c r="E47" s="82">
        <v>1532871.14</v>
      </c>
      <c r="F47" s="82">
        <v>1532871.14</v>
      </c>
      <c r="G47" s="75">
        <v>0</v>
      </c>
      <c r="H47" s="54"/>
    </row>
    <row r="48" spans="1:8" s="45" customFormat="1" ht="15" customHeight="1" x14ac:dyDescent="0.25">
      <c r="A48" s="79">
        <v>83855973000130</v>
      </c>
      <c r="B48" s="80" t="s">
        <v>167</v>
      </c>
      <c r="C48" s="80" t="s">
        <v>168</v>
      </c>
      <c r="D48" s="86">
        <v>5.8121271799999995E-4</v>
      </c>
      <c r="E48" s="82">
        <v>45606.42</v>
      </c>
      <c r="F48" s="82">
        <v>45606.42</v>
      </c>
      <c r="G48" s="75">
        <v>0</v>
      </c>
      <c r="H48" s="54"/>
    </row>
    <row r="49" spans="1:8" s="45" customFormat="1" ht="15" customHeight="1" x14ac:dyDescent="0.25">
      <c r="A49" s="79">
        <v>60444437000146</v>
      </c>
      <c r="B49" s="80" t="s">
        <v>157</v>
      </c>
      <c r="C49" s="80" t="s">
        <v>99</v>
      </c>
      <c r="D49" s="86">
        <v>3.9760770068000002E-2</v>
      </c>
      <c r="E49" s="82">
        <v>3119935.82</v>
      </c>
      <c r="F49" s="82">
        <v>3119935.82</v>
      </c>
      <c r="G49" s="75">
        <v>0</v>
      </c>
      <c r="H49" s="54"/>
    </row>
    <row r="50" spans="1:8" s="45" customFormat="1" ht="15" customHeight="1" x14ac:dyDescent="0.25">
      <c r="A50" s="79">
        <v>75805895000130</v>
      </c>
      <c r="B50" s="80" t="s">
        <v>136</v>
      </c>
      <c r="C50" s="80" t="s">
        <v>115</v>
      </c>
      <c r="D50" s="86">
        <v>6.4921369999999996E-4</v>
      </c>
      <c r="E50" s="82">
        <v>50942.3</v>
      </c>
      <c r="F50" s="82">
        <v>50942.3</v>
      </c>
      <c r="G50" s="75">
        <v>0</v>
      </c>
      <c r="H50" s="54"/>
    </row>
    <row r="51" spans="1:8" s="45" customFormat="1" ht="15" customHeight="1" x14ac:dyDescent="0.25">
      <c r="A51" s="79">
        <v>1377555000110</v>
      </c>
      <c r="B51" s="80" t="s">
        <v>158</v>
      </c>
      <c r="C51" s="80" t="s">
        <v>120</v>
      </c>
      <c r="D51" s="86">
        <v>3.89582765E-4</v>
      </c>
      <c r="E51" s="82">
        <v>30569.66</v>
      </c>
      <c r="F51" s="82">
        <v>30569.66</v>
      </c>
      <c r="G51" s="75">
        <v>0</v>
      </c>
      <c r="H51" s="54"/>
    </row>
    <row r="52" spans="1:8" s="45" customFormat="1" ht="15" customHeight="1" x14ac:dyDescent="0.25">
      <c r="A52" s="79">
        <v>83647990000181</v>
      </c>
      <c r="B52" s="80" t="s">
        <v>202</v>
      </c>
      <c r="C52" s="80" t="s">
        <v>219</v>
      </c>
      <c r="D52" s="86">
        <v>6.1036637400000001E-4</v>
      </c>
      <c r="E52" s="82">
        <v>47894.04</v>
      </c>
      <c r="F52" s="82">
        <v>47894.04</v>
      </c>
      <c r="G52" s="75">
        <v>0</v>
      </c>
      <c r="H52" s="54"/>
    </row>
    <row r="53" spans="1:8" s="45" customFormat="1" ht="15" customHeight="1" x14ac:dyDescent="0.25">
      <c r="A53" s="79">
        <v>95289500000100</v>
      </c>
      <c r="B53" s="80" t="s">
        <v>116</v>
      </c>
      <c r="C53" s="80" t="s">
        <v>118</v>
      </c>
      <c r="D53" s="86">
        <v>4.2209385300000002E-4</v>
      </c>
      <c r="E53" s="82">
        <v>33120.730000000003</v>
      </c>
      <c r="F53" s="82">
        <v>33120.730000000003</v>
      </c>
      <c r="G53" s="75">
        <v>0</v>
      </c>
      <c r="H53" s="54"/>
    </row>
    <row r="54" spans="1:8" s="45" customFormat="1" ht="15" customHeight="1" x14ac:dyDescent="0.25">
      <c r="A54" s="79">
        <v>88446034000155</v>
      </c>
      <c r="B54" s="80" t="s">
        <v>117</v>
      </c>
      <c r="C54" s="80" t="s">
        <v>119</v>
      </c>
      <c r="D54" s="86">
        <v>4.6440910300000001E-4</v>
      </c>
      <c r="E54" s="82">
        <v>36441.11</v>
      </c>
      <c r="F54" s="82">
        <v>36441.11</v>
      </c>
      <c r="G54" s="75">
        <v>0</v>
      </c>
      <c r="H54" s="54"/>
    </row>
    <row r="55" spans="1:8" s="45" customFormat="1" ht="15" customHeight="1" x14ac:dyDescent="0.25">
      <c r="A55" s="79">
        <v>27485069000109</v>
      </c>
      <c r="B55" s="80" t="s">
        <v>159</v>
      </c>
      <c r="C55" s="80" t="s">
        <v>88</v>
      </c>
      <c r="D55" s="86">
        <v>1.6423369709999999E-3</v>
      </c>
      <c r="E55" s="82">
        <v>128870.39</v>
      </c>
      <c r="F55" s="82">
        <v>128870.39</v>
      </c>
      <c r="G55" s="75">
        <v>0</v>
      </c>
      <c r="H55" s="54"/>
    </row>
    <row r="56" spans="1:8" s="45" customFormat="1" ht="15" customHeight="1" x14ac:dyDescent="0.25">
      <c r="A56" s="79">
        <v>79850574000109</v>
      </c>
      <c r="B56" s="80" t="s">
        <v>77</v>
      </c>
      <c r="C56" s="80" t="s">
        <v>78</v>
      </c>
      <c r="D56" s="86">
        <v>8.3560123999999999E-5</v>
      </c>
      <c r="E56" s="82">
        <v>6556.77</v>
      </c>
      <c r="F56" s="82">
        <v>6556.77</v>
      </c>
      <c r="G56" s="75">
        <v>0</v>
      </c>
      <c r="H56" s="54"/>
    </row>
    <row r="57" spans="1:8" s="45" customFormat="1" ht="15" customHeight="1" x14ac:dyDescent="0.25">
      <c r="A57" s="79">
        <v>97578090000134</v>
      </c>
      <c r="B57" s="80" t="s">
        <v>95</v>
      </c>
      <c r="C57" s="80" t="s">
        <v>90</v>
      </c>
      <c r="D57" s="86">
        <v>1.8010024E-4</v>
      </c>
      <c r="E57" s="82">
        <v>14132.05</v>
      </c>
      <c r="F57" s="82">
        <v>14132.05</v>
      </c>
      <c r="G57" s="75">
        <v>0</v>
      </c>
      <c r="H57" s="54"/>
    </row>
    <row r="58" spans="1:8" s="45" customFormat="1" ht="15" customHeight="1" x14ac:dyDescent="0.25">
      <c r="A58" s="79">
        <v>13255658000196</v>
      </c>
      <c r="B58" s="80" t="s">
        <v>203</v>
      </c>
      <c r="C58" s="80" t="s">
        <v>220</v>
      </c>
      <c r="D58" s="86">
        <v>9.5258301900000004E-4</v>
      </c>
      <c r="E58" s="82">
        <v>74746.990000000005</v>
      </c>
      <c r="F58" s="82">
        <v>74746.990000000005</v>
      </c>
      <c r="G58" s="75">
        <v>0</v>
      </c>
      <c r="H58" s="54"/>
    </row>
    <row r="59" spans="1:8" s="45" customFormat="1" ht="15" customHeight="1" x14ac:dyDescent="0.25">
      <c r="A59" s="79">
        <v>89889604000144</v>
      </c>
      <c r="B59" s="80" t="s">
        <v>94</v>
      </c>
      <c r="C59" s="80" t="s">
        <v>89</v>
      </c>
      <c r="D59" s="86">
        <v>2.11890904E-4</v>
      </c>
      <c r="E59" s="82">
        <v>16626.59</v>
      </c>
      <c r="F59" s="82">
        <v>16626.59</v>
      </c>
      <c r="G59" s="75">
        <v>0</v>
      </c>
      <c r="H59" s="54"/>
    </row>
    <row r="60" spans="1:8" s="45" customFormat="1" ht="15" customHeight="1" x14ac:dyDescent="0.25">
      <c r="A60" s="79">
        <v>50235449000107</v>
      </c>
      <c r="B60" s="80" t="s">
        <v>204</v>
      </c>
      <c r="C60" s="80" t="s">
        <v>221</v>
      </c>
      <c r="D60" s="86">
        <v>1.23950633E-4</v>
      </c>
      <c r="E60" s="82">
        <v>9726.1200000000008</v>
      </c>
      <c r="F60" s="82">
        <v>9726.1200000000008</v>
      </c>
      <c r="G60" s="75">
        <v>0</v>
      </c>
      <c r="H60" s="54"/>
    </row>
    <row r="61" spans="1:8" s="45" customFormat="1" ht="15" customHeight="1" x14ac:dyDescent="0.25">
      <c r="A61" s="79">
        <v>49606312000132</v>
      </c>
      <c r="B61" s="80" t="s">
        <v>205</v>
      </c>
      <c r="C61" s="80" t="s">
        <v>222</v>
      </c>
      <c r="D61" s="86">
        <v>3.5367550200000002E-4</v>
      </c>
      <c r="E61" s="82">
        <v>27752.1</v>
      </c>
      <c r="F61" s="82">
        <v>27752.1</v>
      </c>
      <c r="G61" s="75">
        <v>0</v>
      </c>
      <c r="H61" s="54"/>
    </row>
    <row r="62" spans="1:8" s="45" customFormat="1" ht="15" customHeight="1" x14ac:dyDescent="0.25">
      <c r="A62" s="79">
        <v>49313653000110</v>
      </c>
      <c r="B62" s="80" t="s">
        <v>206</v>
      </c>
      <c r="C62" s="80" t="s">
        <v>223</v>
      </c>
      <c r="D62" s="86">
        <v>2.3835988700000001E-4</v>
      </c>
      <c r="E62" s="82">
        <v>18703.55</v>
      </c>
      <c r="F62" s="82">
        <v>18703.55</v>
      </c>
      <c r="G62" s="75">
        <v>0</v>
      </c>
      <c r="H62" s="54"/>
    </row>
    <row r="63" spans="1:8" s="45" customFormat="1" ht="15" customHeight="1" x14ac:dyDescent="0.25">
      <c r="A63" s="79">
        <v>85665990000130</v>
      </c>
      <c r="B63" s="80" t="s">
        <v>207</v>
      </c>
      <c r="C63" s="80" t="s">
        <v>224</v>
      </c>
      <c r="D63" s="86">
        <v>1.2850282499999999E-4</v>
      </c>
      <c r="E63" s="82">
        <v>10083.32</v>
      </c>
      <c r="F63" s="82">
        <v>10083.32</v>
      </c>
      <c r="G63" s="75">
        <v>0</v>
      </c>
      <c r="H63" s="54"/>
    </row>
    <row r="64" spans="1:8" s="45" customFormat="1" ht="15" customHeight="1" x14ac:dyDescent="0.25">
      <c r="A64" s="79">
        <v>86433042000131</v>
      </c>
      <c r="B64" s="80" t="s">
        <v>208</v>
      </c>
      <c r="C64" s="80" t="s">
        <v>225</v>
      </c>
      <c r="D64" s="86">
        <v>4.6525148800000002E-4</v>
      </c>
      <c r="E64" s="82">
        <v>36507.21</v>
      </c>
      <c r="F64" s="82">
        <v>36507.21</v>
      </c>
      <c r="G64" s="75">
        <v>0</v>
      </c>
      <c r="H64" s="54"/>
    </row>
    <row r="65" spans="1:8" s="45" customFormat="1" ht="15" customHeight="1" x14ac:dyDescent="0.25">
      <c r="A65" s="79">
        <v>86448057000173</v>
      </c>
      <c r="B65" s="80" t="s">
        <v>209</v>
      </c>
      <c r="C65" s="80" t="s">
        <v>226</v>
      </c>
      <c r="D65" s="86">
        <v>1.5444025199999999E-4</v>
      </c>
      <c r="E65" s="82">
        <v>12118.57</v>
      </c>
      <c r="F65" s="82">
        <v>12118.57</v>
      </c>
      <c r="G65" s="75">
        <v>0</v>
      </c>
      <c r="H65" s="54"/>
    </row>
    <row r="66" spans="1:8" s="45" customFormat="1" ht="15" customHeight="1" x14ac:dyDescent="0.25">
      <c r="A66" s="79">
        <v>87656989000174</v>
      </c>
      <c r="B66" s="80" t="s">
        <v>176</v>
      </c>
      <c r="C66" s="80" t="s">
        <v>177</v>
      </c>
      <c r="D66" s="86">
        <v>2.7063635700000003E-4</v>
      </c>
      <c r="E66" s="82">
        <v>21236.21</v>
      </c>
      <c r="F66" s="82">
        <v>21236.21</v>
      </c>
      <c r="G66" s="75">
        <v>0</v>
      </c>
      <c r="H66" s="54"/>
    </row>
    <row r="67" spans="1:8" s="45" customFormat="1" ht="15" customHeight="1" x14ac:dyDescent="0.25">
      <c r="A67" s="79">
        <v>97081434000103</v>
      </c>
      <c r="B67" s="80" t="s">
        <v>210</v>
      </c>
      <c r="C67" s="80" t="s">
        <v>227</v>
      </c>
      <c r="D67" s="86">
        <v>2.43343977E-4</v>
      </c>
      <c r="E67" s="82">
        <v>19094.64</v>
      </c>
      <c r="F67" s="82">
        <v>19094.64</v>
      </c>
      <c r="G67" s="75">
        <v>0</v>
      </c>
      <c r="H67" s="54"/>
    </row>
    <row r="68" spans="1:8" s="45" customFormat="1" ht="15" customHeight="1" x14ac:dyDescent="0.25">
      <c r="A68" s="79">
        <v>9257558000121</v>
      </c>
      <c r="B68" s="80" t="s">
        <v>211</v>
      </c>
      <c r="C68" s="80" t="s">
        <v>228</v>
      </c>
      <c r="D68" s="86">
        <v>1.0805409069999999E-3</v>
      </c>
      <c r="E68" s="82">
        <v>84787.55</v>
      </c>
      <c r="F68" s="82">
        <v>84787.55</v>
      </c>
      <c r="G68" s="75">
        <v>0</v>
      </c>
      <c r="H68" s="54"/>
    </row>
    <row r="69" spans="1:8" s="45" customFormat="1" ht="15" customHeight="1" x14ac:dyDescent="0.25">
      <c r="A69" s="79">
        <v>95824322000161</v>
      </c>
      <c r="B69" s="80" t="s">
        <v>212</v>
      </c>
      <c r="C69" s="80" t="s">
        <v>229</v>
      </c>
      <c r="D69" s="86">
        <v>2.0262097399999999E-4</v>
      </c>
      <c r="E69" s="82">
        <v>15899.2</v>
      </c>
      <c r="F69" s="82">
        <v>15899.2</v>
      </c>
      <c r="G69" s="75">
        <v>0</v>
      </c>
      <c r="H69" s="54"/>
    </row>
    <row r="70" spans="1:8" s="45" customFormat="1" ht="15" customHeight="1" x14ac:dyDescent="0.25">
      <c r="A70" s="79">
        <v>91950261000128</v>
      </c>
      <c r="B70" s="80" t="s">
        <v>179</v>
      </c>
      <c r="C70" s="80" t="s">
        <v>178</v>
      </c>
      <c r="D70" s="86">
        <v>3.4682644099999998E-4</v>
      </c>
      <c r="E70" s="82">
        <v>27214.67</v>
      </c>
      <c r="F70" s="82">
        <v>27214.67</v>
      </c>
      <c r="G70" s="75">
        <v>0</v>
      </c>
      <c r="H70" s="54"/>
    </row>
    <row r="71" spans="1:8" s="45" customFormat="1" ht="15" customHeight="1" x14ac:dyDescent="0.25">
      <c r="A71" s="79">
        <v>78274610000170</v>
      </c>
      <c r="B71" s="80" t="s">
        <v>237</v>
      </c>
      <c r="C71" s="80" t="s">
        <v>236</v>
      </c>
      <c r="D71" s="86">
        <v>1.80282863E-4</v>
      </c>
      <c r="E71" s="82">
        <v>14146.38</v>
      </c>
      <c r="F71" s="82">
        <v>14146.38</v>
      </c>
      <c r="G71" s="75">
        <v>0</v>
      </c>
      <c r="H71" s="54"/>
    </row>
    <row r="72" spans="1:8" s="45" customFormat="1" ht="15" customHeight="1" x14ac:dyDescent="0.25">
      <c r="A72" s="79">
        <v>86439510000185</v>
      </c>
      <c r="B72" s="80" t="s">
        <v>239</v>
      </c>
      <c r="C72" s="80" t="s">
        <v>238</v>
      </c>
      <c r="D72" s="86">
        <v>1.7106926199999999E-4</v>
      </c>
      <c r="E72" s="82">
        <v>13423.41</v>
      </c>
      <c r="F72" s="82">
        <v>13423.41</v>
      </c>
      <c r="G72" s="75">
        <v>0</v>
      </c>
      <c r="H72" s="54"/>
    </row>
    <row r="73" spans="1:8" s="45" customFormat="1" ht="15" customHeight="1" x14ac:dyDescent="0.25">
      <c r="A73" s="79">
        <v>90660754000160</v>
      </c>
      <c r="B73" s="80" t="s">
        <v>174</v>
      </c>
      <c r="C73" s="80" t="s">
        <v>173</v>
      </c>
      <c r="D73" s="86">
        <v>1.0095098879999999E-3</v>
      </c>
      <c r="E73" s="82">
        <v>79213.91</v>
      </c>
      <c r="F73" s="82">
        <v>79213.91</v>
      </c>
      <c r="G73" s="75">
        <v>0</v>
      </c>
      <c r="H73" s="54"/>
    </row>
    <row r="74" spans="1:8" s="45" customFormat="1" ht="15" customHeight="1" x14ac:dyDescent="0.25">
      <c r="A74" s="79">
        <v>97839922000129</v>
      </c>
      <c r="B74" s="80" t="s">
        <v>171</v>
      </c>
      <c r="C74" s="80" t="s">
        <v>170</v>
      </c>
      <c r="D74" s="86">
        <v>3.0989735599999999E-4</v>
      </c>
      <c r="E74" s="82">
        <v>24316.93</v>
      </c>
      <c r="F74" s="82">
        <v>24316.93</v>
      </c>
      <c r="G74" s="75">
        <v>0</v>
      </c>
      <c r="H74" s="54"/>
    </row>
    <row r="75" spans="1:8" s="45" customFormat="1" ht="15" customHeight="1" x14ac:dyDescent="0.25">
      <c r="A75" s="79">
        <v>89435598000155</v>
      </c>
      <c r="B75" s="80" t="s">
        <v>213</v>
      </c>
      <c r="C75" s="80" t="s">
        <v>230</v>
      </c>
      <c r="D75" s="86">
        <v>2.1349220000000001E-4</v>
      </c>
      <c r="E75" s="82">
        <v>16752.240000000002</v>
      </c>
      <c r="F75" s="82">
        <v>16752.240000000002</v>
      </c>
      <c r="G75" s="75">
        <v>0</v>
      </c>
      <c r="H75" s="54"/>
    </row>
    <row r="76" spans="1:8" s="45" customFormat="1" ht="15" customHeight="1" x14ac:dyDescent="0.25">
      <c r="A76" s="79">
        <v>98042963000152</v>
      </c>
      <c r="B76" s="80" t="s">
        <v>214</v>
      </c>
      <c r="C76" s="80" t="s">
        <v>231</v>
      </c>
      <c r="D76" s="86">
        <v>1.14023618E-4</v>
      </c>
      <c r="E76" s="82">
        <v>8947.17</v>
      </c>
      <c r="F76" s="82">
        <v>8947.17</v>
      </c>
      <c r="G76" s="75">
        <v>0</v>
      </c>
      <c r="H76" s="54"/>
    </row>
    <row r="77" spans="1:8" s="45" customFormat="1" ht="15" customHeight="1" x14ac:dyDescent="0.25">
      <c r="A77" s="79">
        <v>55188502000180</v>
      </c>
      <c r="B77" s="80" t="s">
        <v>215</v>
      </c>
      <c r="C77" s="80" t="s">
        <v>232</v>
      </c>
      <c r="D77" s="86">
        <v>1.10516314E-4</v>
      </c>
      <c r="E77" s="82">
        <v>8671.9599999999991</v>
      </c>
      <c r="F77" s="82">
        <v>8671.9599999999991</v>
      </c>
      <c r="G77" s="75">
        <v>0</v>
      </c>
      <c r="H77" s="54"/>
    </row>
    <row r="78" spans="1:8" s="45" customFormat="1" ht="15" customHeight="1" x14ac:dyDescent="0.25">
      <c r="A78" s="79">
        <v>86444163000189</v>
      </c>
      <c r="B78" s="80" t="s">
        <v>216</v>
      </c>
      <c r="C78" s="80" t="s">
        <v>233</v>
      </c>
      <c r="D78" s="86">
        <v>5.5725330300000005E-4</v>
      </c>
      <c r="E78" s="82">
        <v>43726.38</v>
      </c>
      <c r="F78" s="82">
        <v>43726.38</v>
      </c>
      <c r="G78" s="75">
        <v>0</v>
      </c>
      <c r="H78" s="54"/>
    </row>
    <row r="79" spans="1:8" s="45" customFormat="1" ht="15" customHeight="1" x14ac:dyDescent="0.25">
      <c r="A79" s="79">
        <v>11615872000180</v>
      </c>
      <c r="B79" s="80" t="s">
        <v>217</v>
      </c>
      <c r="C79" s="80" t="s">
        <v>234</v>
      </c>
      <c r="D79" s="86">
        <v>2.9849101000000001E-5</v>
      </c>
      <c r="E79" s="82">
        <v>2342.19</v>
      </c>
      <c r="F79" s="82">
        <v>2342.19</v>
      </c>
      <c r="G79" s="75">
        <v>0</v>
      </c>
      <c r="H79" s="54"/>
    </row>
    <row r="80" spans="1:8" s="45" customFormat="1" ht="15" customHeight="1" x14ac:dyDescent="0.25">
      <c r="A80" s="79">
        <v>52777034000190</v>
      </c>
      <c r="B80" s="80" t="s">
        <v>218</v>
      </c>
      <c r="C80" s="80" t="s">
        <v>235</v>
      </c>
      <c r="D80" s="86">
        <v>3.62660474E-4</v>
      </c>
      <c r="E80" s="82">
        <v>28457.13</v>
      </c>
      <c r="F80" s="82">
        <v>28457.13</v>
      </c>
      <c r="G80" s="75">
        <v>0</v>
      </c>
      <c r="H80" s="54"/>
    </row>
    <row r="81" spans="1:7" s="58" customFormat="1" ht="17.25" customHeight="1" x14ac:dyDescent="0.25">
      <c r="A81" s="83"/>
      <c r="B81" s="83"/>
      <c r="C81" s="83"/>
      <c r="D81" s="76">
        <f>SUM(D12:D80)</f>
        <v>0.99999999999900047</v>
      </c>
      <c r="E81" s="76">
        <f>SUM(E12:E80)</f>
        <v>78467691.009999946</v>
      </c>
      <c r="F81" s="76">
        <f>SUM(F12:F80)</f>
        <v>78467691.009999946</v>
      </c>
      <c r="G81" s="76">
        <f>SUM(G12:G80)</f>
        <v>0</v>
      </c>
    </row>
  </sheetData>
  <mergeCells count="1">
    <mergeCell ref="A1:H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19</vt:i4>
      </vt:variant>
    </vt:vector>
  </HeadingPairs>
  <TitlesOfParts>
    <vt:vector size="34" baseType="lpstr">
      <vt:lpstr>Instruções de Preenchimento (2</vt:lpstr>
      <vt:lpstr>Capa</vt:lpstr>
      <vt:lpstr>Demonstrativo Consolidado</vt:lpstr>
      <vt:lpstr>Dem.Valores Repassados Março</vt:lpstr>
      <vt:lpstr>Dem.Valores Repassados Abril</vt:lpstr>
      <vt:lpstr>Dem.Valores Repassados Maio</vt:lpstr>
      <vt:lpstr>Dem.Valores Repassados Junho</vt:lpstr>
      <vt:lpstr>Dem.Valores Repassados Julho</vt:lpstr>
      <vt:lpstr>Dem.Valores Repassados Agosto</vt:lpstr>
      <vt:lpstr>Dem.Valores Repassados Setembro</vt:lpstr>
      <vt:lpstr>Dem.Valores Repassados Outubro</vt:lpstr>
      <vt:lpstr>Dem.Valores Repassados Novembro</vt:lpstr>
      <vt:lpstr>Dem.Valores Repassados Dezembro</vt:lpstr>
      <vt:lpstr>Dem.Valores Repassados Janeiro</vt:lpstr>
      <vt:lpstr>Dem.Valores Repassados Fevereir</vt:lpstr>
      <vt:lpstr>'Dem.Valores Repassados Abril'!Area_de_impressao</vt:lpstr>
      <vt:lpstr>'Dem.Valores Repassados Agosto'!Area_de_impressao</vt:lpstr>
      <vt:lpstr>'Dem.Valores Repassados Julho'!Area_de_impressao</vt:lpstr>
      <vt:lpstr>'Dem.Valores Repassados Junho'!Area_de_impressao</vt:lpstr>
      <vt:lpstr>'Dem.Valores Repassados Maio'!Area_de_impressao</vt:lpstr>
      <vt:lpstr>'Dem.Valores Repassados Março'!Area_de_impressao</vt:lpstr>
      <vt:lpstr>'Dem.Valores Repassados Novembro'!Area_de_impressao</vt:lpstr>
      <vt:lpstr>'Dem.Valores Repassados Outubro'!Area_de_impressao</vt:lpstr>
      <vt:lpstr>'Dem.Valores Repassados Setembro'!Area_de_impressao</vt:lpstr>
      <vt:lpstr>'Demonstrativo Consolidado'!Area_de_impressao</vt:lpstr>
      <vt:lpstr>'Dem.Valores Repassados Abril'!Titulos_de_impressao</vt:lpstr>
      <vt:lpstr>'Dem.Valores Repassados Agosto'!Titulos_de_impressao</vt:lpstr>
      <vt:lpstr>'Dem.Valores Repassados Julho'!Titulos_de_impressao</vt:lpstr>
      <vt:lpstr>'Dem.Valores Repassados Junho'!Titulos_de_impressao</vt:lpstr>
      <vt:lpstr>'Dem.Valores Repassados Maio'!Titulos_de_impressao</vt:lpstr>
      <vt:lpstr>'Dem.Valores Repassados Março'!Titulos_de_impressao</vt:lpstr>
      <vt:lpstr>'Dem.Valores Repassados Novembro'!Titulos_de_impressao</vt:lpstr>
      <vt:lpstr>'Dem.Valores Repassados Outubro'!Titulos_de_impressao</vt:lpstr>
      <vt:lpstr>'Dem.Valores Repassados Setembro'!Titulos_de_impressao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Kiill</dc:creator>
  <cp:lastModifiedBy>Kauane Araujo Silva</cp:lastModifiedBy>
  <cp:lastPrinted>2017-05-23T11:15:06Z</cp:lastPrinted>
  <dcterms:created xsi:type="dcterms:W3CDTF">2012-10-17T17:08:51Z</dcterms:created>
  <dcterms:modified xsi:type="dcterms:W3CDTF">2023-02-15T15:58:18Z</dcterms:modified>
</cp:coreProperties>
</file>