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EstaPasta_de_trabalh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2\08. Ago\"/>
    </mc:Choice>
  </mc:AlternateContent>
  <xr:revisionPtr revIDLastSave="0" documentId="13_ncr:1_{81C8A575-FC54-4E9E-899D-0A246EE2657D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ções de Preenchimento (2" sheetId="4" state="hidden" r:id="rId1"/>
    <sheet name="Capa" sheetId="12" r:id="rId2"/>
    <sheet name="Demonstrativo Consolidado" sheetId="14" r:id="rId3"/>
    <sheet name="Dem.Valores Repassados Agosto" sheetId="33" r:id="rId4"/>
    <sheet name="Dem.Valores Repassados Março" sheetId="28" r:id="rId5"/>
    <sheet name="Dem.Valores Repassados Abril" sheetId="29" r:id="rId6"/>
    <sheet name="Dem.Valores Repassados Maio" sheetId="30" r:id="rId7"/>
    <sheet name="Dem.Valores Repassados Junho" sheetId="40" r:id="rId8"/>
    <sheet name="Dem.Valores Repassados Julho" sheetId="32" r:id="rId9"/>
    <sheet name="Dem.Valores Repassados Setembro" sheetId="35" state="hidden" r:id="rId10"/>
    <sheet name="Dem.Valores Repassados Outubro" sheetId="34" state="hidden" r:id="rId11"/>
    <sheet name="Dem.Valores Repassados Novembro" sheetId="36" state="hidden" r:id="rId12"/>
    <sheet name="Dem.Valores Repassados Dezembro" sheetId="37" state="hidden" r:id="rId13"/>
    <sheet name="Dem.Valores Repassados Janeiro" sheetId="38" state="hidden" r:id="rId14"/>
    <sheet name="Dem.Valores Repassados Fevereir" sheetId="39" state="hidden" r:id="rId15"/>
  </sheets>
  <definedNames>
    <definedName name="_xlnm._FilterDatabase" localSheetId="5" hidden="1">'Dem.Valores Repassados Abril'!$A$11:$J$45</definedName>
    <definedName name="_xlnm._FilterDatabase" localSheetId="3" hidden="1">'Dem.Valores Repassados Agosto'!$A$11:$J$11</definedName>
    <definedName name="_xlnm._FilterDatabase" localSheetId="12" hidden="1">'Dem.Valores Repassados Dezembro'!$A$11:$J$59</definedName>
    <definedName name="_xlnm._FilterDatabase" localSheetId="8" hidden="1">'Dem.Valores Repassados Julho'!$A$11:$J$11</definedName>
    <definedName name="_xlnm._FilterDatabase" localSheetId="7" hidden="1">'Dem.Valores Repassados Junho'!$A$11:$J$11</definedName>
    <definedName name="_xlnm._FilterDatabase" localSheetId="6" hidden="1">'Dem.Valores Repassados Maio'!$A$11:$J$11</definedName>
    <definedName name="_xlnm._FilterDatabase" localSheetId="4" hidden="1">'Dem.Valores Repassados Março'!$A$12:$J$26</definedName>
    <definedName name="_xlnm._FilterDatabase" localSheetId="11" hidden="1">'Dem.Valores Repassados Novembro'!$A$11:$J$11</definedName>
    <definedName name="_xlnm._FilterDatabase" localSheetId="10" hidden="1">'Dem.Valores Repassados Outubro'!$A$11:$J$11</definedName>
    <definedName name="_xlnm._FilterDatabase" localSheetId="9" hidden="1">'Dem.Valores Repassados Setembro'!$A$11:$J$11</definedName>
    <definedName name="_xlnm.Print_Area" localSheetId="5">'Dem.Valores Repassados Abril'!$A$1:$I$46</definedName>
    <definedName name="_xlnm.Print_Area" localSheetId="3">'Dem.Valores Repassados Agosto'!$A$1:$I$33</definedName>
    <definedName name="_xlnm.Print_Area" localSheetId="8">'Dem.Valores Repassados Julho'!$A$1:$I$38</definedName>
    <definedName name="_xlnm.Print_Area" localSheetId="7">'Dem.Valores Repassados Junho'!$A$1:$I$21</definedName>
    <definedName name="_xlnm.Print_Area" localSheetId="6">'Dem.Valores Repassados Maio'!$A$1:$I$34</definedName>
    <definedName name="_xlnm.Print_Area" localSheetId="4">'Dem.Valores Repassados Março'!$A$1:$I$27</definedName>
    <definedName name="_xlnm.Print_Area" localSheetId="11">'Dem.Valores Repassados Novembro'!$A$1:$I$43</definedName>
    <definedName name="_xlnm.Print_Area" localSheetId="10">'Dem.Valores Repassados Outubro'!$A$1:$I$41</definedName>
    <definedName name="_xlnm.Print_Area" localSheetId="9">'Dem.Valores Repassados Setembro'!$A$1:$I$53</definedName>
    <definedName name="_xlnm.Print_Area" localSheetId="2">'Demonstrativo Consolidado'!$A$1:$W$35</definedName>
    <definedName name="_xlnm.Print_Titles" localSheetId="5">'Dem.Valores Repassados Abril'!$11:$11</definedName>
    <definedName name="_xlnm.Print_Titles" localSheetId="3">'Dem.Valores Repassados Agosto'!$11:$11</definedName>
    <definedName name="_xlnm.Print_Titles" localSheetId="8">'Dem.Valores Repassados Julho'!$11:$11</definedName>
    <definedName name="_xlnm.Print_Titles" localSheetId="7">'Dem.Valores Repassados Junho'!$11:$11</definedName>
    <definedName name="_xlnm.Print_Titles" localSheetId="6">'Dem.Valores Repassados Maio'!$11:$11</definedName>
    <definedName name="_xlnm.Print_Titles" localSheetId="4">'Dem.Valores Repassados Março'!$12:$12</definedName>
    <definedName name="_xlnm.Print_Titles" localSheetId="11">'Dem.Valores Repassados Novembro'!$11:$11</definedName>
    <definedName name="_xlnm.Print_Titles" localSheetId="10">'Dem.Valores Repassados Outubro'!$11:$11</definedName>
    <definedName name="_xlnm.Print_Titles" localSheetId="9">'Dem.Valores Repassados Setembro'!$11:$11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" i="14" l="1"/>
  <c r="R15" i="14"/>
  <c r="P15" i="14"/>
  <c r="J81" i="33"/>
  <c r="I81" i="33"/>
  <c r="H81" i="33"/>
  <c r="G81" i="33"/>
  <c r="H9" i="32"/>
  <c r="Q14" i="14"/>
  <c r="R14" i="14"/>
  <c r="P14" i="14"/>
  <c r="R12" i="14" l="1"/>
  <c r="R13" i="14"/>
  <c r="Q13" i="14"/>
  <c r="P13" i="14"/>
  <c r="I22" i="40"/>
  <c r="H22" i="40"/>
  <c r="G22" i="40"/>
  <c r="J21" i="40"/>
  <c r="J20" i="40"/>
  <c r="J19" i="40"/>
  <c r="J18" i="40"/>
  <c r="J17" i="40"/>
  <c r="J16" i="40"/>
  <c r="J15" i="40"/>
  <c r="J14" i="40"/>
  <c r="J13" i="40"/>
  <c r="J12" i="40"/>
  <c r="H8" i="40"/>
  <c r="H4" i="40"/>
  <c r="I8" i="40" l="1"/>
  <c r="J22" i="40"/>
  <c r="H9" i="40" s="1"/>
  <c r="I9" i="40" s="1"/>
  <c r="J7" i="30" l="1"/>
  <c r="J4" i="30"/>
  <c r="H7" i="30"/>
  <c r="I56" i="28"/>
  <c r="H56" i="28"/>
  <c r="J55" i="28"/>
  <c r="J59" i="38" l="1"/>
  <c r="I59" i="38"/>
  <c r="H59" i="38"/>
  <c r="G59" i="38"/>
  <c r="J58" i="38"/>
  <c r="H9" i="38" l="1"/>
  <c r="I5" i="38"/>
  <c r="H9" i="37" l="1"/>
  <c r="H8" i="37"/>
  <c r="H4" i="37"/>
  <c r="J50" i="37" l="1"/>
  <c r="J51" i="37"/>
  <c r="J52" i="37"/>
  <c r="J53" i="37"/>
  <c r="J54" i="37"/>
  <c r="J55" i="37"/>
  <c r="J56" i="37"/>
  <c r="J57" i="37"/>
  <c r="J60" i="36" l="1"/>
  <c r="J12" i="34"/>
  <c r="J60" i="34" s="1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H60" i="34"/>
  <c r="I60" i="34"/>
  <c r="G60" i="34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I8" i="33" l="1"/>
  <c r="I9" i="33"/>
  <c r="H8" i="32" l="1"/>
  <c r="I8" i="32" l="1"/>
  <c r="I9" i="32"/>
  <c r="G35" i="30" l="1"/>
  <c r="H35" i="30"/>
  <c r="I35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12" i="30"/>
  <c r="J35" i="30" l="1"/>
  <c r="P12" i="14"/>
  <c r="Q12" i="14"/>
  <c r="J9" i="30" l="1"/>
  <c r="J9" i="40"/>
  <c r="P11" i="14"/>
  <c r="J15" i="28" l="1"/>
  <c r="J16" i="28"/>
  <c r="J24" i="28"/>
  <c r="J32" i="28"/>
  <c r="J39" i="28"/>
  <c r="J40" i="28"/>
  <c r="J47" i="28"/>
  <c r="J48" i="28"/>
  <c r="J13" i="28"/>
  <c r="J50" i="28"/>
  <c r="J42" i="28"/>
  <c r="J34" i="28"/>
  <c r="J31" i="28"/>
  <c r="J26" i="28"/>
  <c r="J23" i="28"/>
  <c r="J18" i="28"/>
  <c r="G56" i="28" l="1"/>
  <c r="J19" i="28"/>
  <c r="J27" i="28"/>
  <c r="J35" i="28"/>
  <c r="J43" i="28"/>
  <c r="J51" i="28"/>
  <c r="J20" i="28"/>
  <c r="J28" i="28"/>
  <c r="J36" i="28"/>
  <c r="J44" i="28"/>
  <c r="J52" i="28"/>
  <c r="J21" i="28"/>
  <c r="J29" i="28"/>
  <c r="J37" i="28"/>
  <c r="J45" i="28"/>
  <c r="J53" i="28"/>
  <c r="J22" i="28"/>
  <c r="J30" i="28"/>
  <c r="J38" i="28"/>
  <c r="J46" i="28"/>
  <c r="J54" i="28"/>
  <c r="J17" i="28"/>
  <c r="J25" i="28"/>
  <c r="J33" i="28"/>
  <c r="J41" i="28"/>
  <c r="J49" i="28"/>
  <c r="J14" i="28" l="1"/>
  <c r="J56" i="28" s="1"/>
  <c r="H56" i="39" l="1"/>
  <c r="I56" i="39"/>
  <c r="G56" i="39"/>
  <c r="H8" i="39" l="1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 l="1"/>
  <c r="H59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I9" i="37"/>
  <c r="I8" i="37"/>
  <c r="I7" i="37"/>
  <c r="I6" i="37"/>
  <c r="J57" i="38" l="1"/>
  <c r="J56" i="38"/>
  <c r="J55" i="38"/>
  <c r="J54" i="38"/>
  <c r="J53" i="38"/>
  <c r="J52" i="38"/>
  <c r="J51" i="38"/>
  <c r="J50" i="38"/>
  <c r="J49" i="38"/>
  <c r="J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6" i="38"/>
  <c r="J15" i="38"/>
  <c r="J14" i="38"/>
  <c r="J13" i="38"/>
  <c r="J12" i="38"/>
  <c r="H8" i="38"/>
  <c r="I9" i="38"/>
  <c r="G59" i="37" l="1"/>
  <c r="I8" i="38"/>
  <c r="I6" i="38"/>
  <c r="I7" i="38"/>
  <c r="I59" i="37" l="1"/>
  <c r="J58" i="37"/>
  <c r="J59" i="37" s="1"/>
  <c r="G60" i="36"/>
  <c r="I60" i="36"/>
  <c r="H60" i="36"/>
  <c r="J13" i="35" l="1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12" i="35"/>
  <c r="I59" i="35"/>
  <c r="H59" i="35"/>
  <c r="G59" i="35"/>
  <c r="J59" i="35" l="1"/>
  <c r="J37" i="32" l="1"/>
  <c r="J38" i="32"/>
  <c r="J65" i="32"/>
  <c r="J66" i="32"/>
  <c r="J67" i="32"/>
  <c r="J68" i="32"/>
  <c r="J69" i="32"/>
  <c r="J70" i="32"/>
  <c r="J71" i="32"/>
  <c r="J72" i="32"/>
  <c r="J73" i="32"/>
  <c r="J74" i="32"/>
  <c r="J75" i="32"/>
  <c r="J76" i="32"/>
  <c r="J77" i="32"/>
  <c r="J78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12" i="32"/>
  <c r="H79" i="32"/>
  <c r="I79" i="32"/>
  <c r="J79" i="32" l="1"/>
  <c r="G79" i="32" l="1"/>
  <c r="H8" i="30"/>
  <c r="H4" i="30"/>
  <c r="H9" i="30" l="1"/>
  <c r="P10" i="14" l="1"/>
  <c r="H45" i="29"/>
  <c r="I45" i="29" l="1"/>
  <c r="G45" i="29"/>
  <c r="J45" i="29"/>
  <c r="U10" i="14" l="1"/>
  <c r="I9" i="39"/>
  <c r="I8" i="39"/>
  <c r="I7" i="39"/>
  <c r="I6" i="39"/>
  <c r="I5" i="39"/>
  <c r="S21" i="14" l="1"/>
  <c r="T21" i="14"/>
  <c r="Q11" i="14" l="1"/>
  <c r="S18" i="14" l="1"/>
  <c r="S17" i="14" l="1"/>
  <c r="H8" i="34" l="1"/>
  <c r="I8" i="34" l="1"/>
  <c r="I9" i="34"/>
  <c r="S14" i="14" l="1"/>
  <c r="S12" i="14" l="1"/>
  <c r="I8" i="30" l="1"/>
  <c r="I9" i="30"/>
  <c r="Q10" i="14"/>
  <c r="H8" i="29" l="1"/>
  <c r="H4" i="29"/>
  <c r="H9" i="29" s="1"/>
  <c r="R11" i="14" l="1"/>
  <c r="U11" i="14" l="1"/>
  <c r="U20" i="14"/>
  <c r="U15" i="14"/>
  <c r="U17" i="14"/>
  <c r="U16" i="14"/>
  <c r="U18" i="14"/>
  <c r="U12" i="14"/>
  <c r="U14" i="14"/>
  <c r="U19" i="14"/>
  <c r="U21" i="14"/>
  <c r="I9" i="29"/>
  <c r="I8" i="29"/>
  <c r="S10" i="14" l="1"/>
  <c r="R10" i="14"/>
  <c r="I9" i="28" l="1"/>
  <c r="I10" i="28" l="1"/>
</calcChain>
</file>

<file path=xl/sharedStrings.xml><?xml version="1.0" encoding="utf-8"?>
<sst xmlns="http://schemas.openxmlformats.org/spreadsheetml/2006/main" count="1488" uniqueCount="296">
  <si>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</si>
  <si>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</si>
  <si>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</si>
  <si>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</si>
  <si>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</si>
  <si>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</si>
  <si>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</si>
  <si>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</si>
  <si>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</si>
  <si>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</si>
  <si>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</si>
  <si>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</si>
  <si>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</si>
  <si>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</si>
  <si>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</si>
  <si>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</si>
  <si>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</si>
  <si>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</si>
  <si>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</si>
  <si>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</si>
  <si>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</si>
  <si>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</si>
  <si>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</si>
  <si>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</si>
  <si>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</si>
  <si>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</si>
  <si>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</si>
  <si>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</si>
  <si>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</si>
  <si>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Data:</t>
  </si>
  <si>
    <t>Versão:</t>
  </si>
  <si>
    <t xml:space="preserve">Mês de Liquidação_
Contabilização </t>
  </si>
  <si>
    <t>Distribuidoras Devedoras (qde/R$)</t>
  </si>
  <si>
    <t>Distribuidoras Credoras (qde/R$)</t>
  </si>
  <si>
    <t>Índice de Inadimplência</t>
  </si>
  <si>
    <t>Qde.</t>
  </si>
  <si>
    <t>Despacho 
Vl. Débitos (R$)</t>
  </si>
  <si>
    <t>Data</t>
  </si>
  <si>
    <t>Despacho 
Vl. Créditos (R$)</t>
  </si>
  <si>
    <t>Qde. Ds</t>
  </si>
  <si>
    <t>R$</t>
  </si>
  <si>
    <t>%</t>
  </si>
  <si>
    <t>Qde Ds</t>
  </si>
  <si>
    <t>1.0</t>
  </si>
  <si>
    <t>Demonstrativo Mensal da Conta Bandeiras</t>
  </si>
  <si>
    <t>Gerências/áreas:</t>
  </si>
  <si>
    <t>Ano 
(competência)</t>
  </si>
  <si>
    <t>Despacho SGT/ANEEL</t>
  </si>
  <si>
    <t>Vl. Repassados
(R$)</t>
  </si>
  <si>
    <t>Vl. Depositados 
(R$)</t>
  </si>
  <si>
    <t>VALOR - R$</t>
  </si>
  <si>
    <t>PERCENTUAL</t>
  </si>
  <si>
    <t>Nº DE AGENTES</t>
  </si>
  <si>
    <t>PRÊMIO DE RISCO</t>
  </si>
  <si>
    <t>-</t>
  </si>
  <si>
    <t>INADIMPLÊNCIA</t>
  </si>
  <si>
    <t>CNPJ</t>
  </si>
  <si>
    <t>RAZÃO SOCIAL</t>
  </si>
  <si>
    <t>AGENTE</t>
  </si>
  <si>
    <t>BANCO</t>
  </si>
  <si>
    <t>AGÊNCIA</t>
  </si>
  <si>
    <t>CONTA</t>
  </si>
  <si>
    <t>LOSS SHARING</t>
  </si>
  <si>
    <t>CELPA</t>
  </si>
  <si>
    <t>ELETROPAULO</t>
  </si>
  <si>
    <t>CEAL</t>
  </si>
  <si>
    <t>CEA</t>
  </si>
  <si>
    <t>COPEL DISTRIB</t>
  </si>
  <si>
    <t>CEPISA</t>
  </si>
  <si>
    <t>CEMIG DISTRIB</t>
  </si>
  <si>
    <t>Elaborado por:</t>
  </si>
  <si>
    <t>CPFL PAULISTA</t>
  </si>
  <si>
    <t xml:space="preserve"> </t>
  </si>
  <si>
    <t>CRÉDITO TOTAL</t>
  </si>
  <si>
    <t>SALDO CONTA</t>
  </si>
  <si>
    <t>PGTO DEVEDORES</t>
  </si>
  <si>
    <t>TOTAL PAGO</t>
  </si>
  <si>
    <t>VALOR A RECEBER (R$)</t>
  </si>
  <si>
    <t>VALOR RECEBIDO (R$)</t>
  </si>
  <si>
    <t>VALOR NÃO RECEBIDO (R$)</t>
  </si>
  <si>
    <t>FORCA E LUZ CORONEL VIVIDA LTDA</t>
  </si>
  <si>
    <t>FORCEL</t>
  </si>
  <si>
    <t>No Mês</t>
  </si>
  <si>
    <t>No Acumulado</t>
  </si>
  <si>
    <t>CAFT</t>
  </si>
  <si>
    <t>CELESC DIST</t>
  </si>
  <si>
    <t>COELBA</t>
  </si>
  <si>
    <t>RGE SUL</t>
  </si>
  <si>
    <t>COSERN</t>
  </si>
  <si>
    <t>ENERGISA SE</t>
  </si>
  <si>
    <t>ENERGISA MG</t>
  </si>
  <si>
    <t>ELFSM</t>
  </si>
  <si>
    <t>NOVA PALMA</t>
  </si>
  <si>
    <t>MUX ENERGIA</t>
  </si>
  <si>
    <t>CEB DISTRIBUIC</t>
  </si>
  <si>
    <t>RGE SUL DISTRIBUIDORA DE ENERGIA S.A.</t>
  </si>
  <si>
    <t>ENERGISA MINAS GERAIS - DISTRIBUIDORA DE ENERGIA S.A.</t>
  </si>
  <si>
    <t>NOVA PALMA ENERGIA LTDA</t>
  </si>
  <si>
    <t>MUXFELDT MARIN E CIA LTDA</t>
  </si>
  <si>
    <t>ENERGISA MATO GROSSO - DISTRIBUIDORA DE ENERGIA S.A.</t>
  </si>
  <si>
    <t>ENERGISA SUL-SUDESTE - DISTRIBUIDORA DE ENERGIA S.A.</t>
  </si>
  <si>
    <t>ENERGISA TOCANTINS DISTRIBUIDORA DE ENERGIA S.A.</t>
  </si>
  <si>
    <t>LIGHT</t>
  </si>
  <si>
    <t>AMPLA</t>
  </si>
  <si>
    <t>CELPE</t>
  </si>
  <si>
    <t>COELCE</t>
  </si>
  <si>
    <t>BANDEIRANTE</t>
  </si>
  <si>
    <t>ESCELSA</t>
  </si>
  <si>
    <t>ENERGISA MT</t>
  </si>
  <si>
    <t>CEMAR</t>
  </si>
  <si>
    <t>ENERGISA MS</t>
  </si>
  <si>
    <t>ENERGISA TO</t>
  </si>
  <si>
    <t>CPFL JAGUARI</t>
  </si>
  <si>
    <t>ELEKTRO</t>
  </si>
  <si>
    <t>ENERGISA BO</t>
  </si>
  <si>
    <t>CEEE DISTRIB</t>
  </si>
  <si>
    <t>COMPANHIA JAGUARI DE ENERGIA</t>
  </si>
  <si>
    <t>ELEKTRO REDES S.A.</t>
  </si>
  <si>
    <t>COCEL</t>
  </si>
  <si>
    <t>DEPARTAMENTO MUNICIPAL DE ENERGIA DE IJUI</t>
  </si>
  <si>
    <t>CENTRAIS ELETRICAS DE CARAZINHO SA</t>
  </si>
  <si>
    <t>DEMEI</t>
  </si>
  <si>
    <t>ELETROCAR</t>
  </si>
  <si>
    <t>CHESP DIST</t>
  </si>
  <si>
    <t>CELG</t>
  </si>
  <si>
    <t>CPFL PIRATINGA</t>
  </si>
  <si>
    <t>ENERGISA PB</t>
  </si>
  <si>
    <t>DMED</t>
  </si>
  <si>
    <t>AMAZONAS ENERGIA S.A</t>
  </si>
  <si>
    <t>AMAZONAS ENERG</t>
  </si>
  <si>
    <t>ENERGISA AC</t>
  </si>
  <si>
    <t>ENERGISA SS</t>
  </si>
  <si>
    <t>ENERGISA RO</t>
  </si>
  <si>
    <t>CEMIG DISTRIBUICAO S.A</t>
  </si>
  <si>
    <t>CELESC DISTRIBUICAO S.A</t>
  </si>
  <si>
    <t>COPEL DISTRIBUICAO S.A.</t>
  </si>
  <si>
    <t>EDP SAO PAULO DISTRIBUICAO DE ENERGIA S.A.</t>
  </si>
  <si>
    <t>COMPANHIA DE ELETRICIDADE DO AMAPA - CEA</t>
  </si>
  <si>
    <t>ENERGISA MATO GROSSO DO SUL - DISTRIBUIDORA DE ENERGIA S.A.</t>
  </si>
  <si>
    <t>COMPANHIA CAMPOLARGUENSE DE ENERGIA COCEL</t>
  </si>
  <si>
    <t>AMPLA ENERGIA E SERVICOS S.A.</t>
  </si>
  <si>
    <t>EQUATORIAL ALAGOAS DISTRIBUIDORA DE ENERGIA S.A.</t>
  </si>
  <si>
    <t>CEB DISTRIBUICAO S.A.</t>
  </si>
  <si>
    <t>COMPANHIA ESTADUAL DE DISTRIBUICAO DE ENERGIA ELETRICA - CEEE-D</t>
  </si>
  <si>
    <t>CELG DISTRIBUICAO S.A. - CELG D</t>
  </si>
  <si>
    <t>COMPANHIA ENERGETICA DE PERNAMBUCO</t>
  </si>
  <si>
    <t>EQUATORIAL MARANHAO DISTRIBUIDORA DE ENERGIA S.A</t>
  </si>
  <si>
    <t>EQUATORIAL PIAUI DISTRIBUIDORA DE ENERGIA S.A</t>
  </si>
  <si>
    <t>ENERGISA RONDONIA - DISTRIBUIDORA DE ENERGIA S.A</t>
  </si>
  <si>
    <t>COMPANHIA DE ELETRICIDADE DO ESTADO DA BAHIA COELBA</t>
  </si>
  <si>
    <t>COMPANHIA ENERGETICA DO CEARA</t>
  </si>
  <si>
    <t>COMPANHIA ENERGETICA DO RIO GRANDE DO NORTE COSERN</t>
  </si>
  <si>
    <t>COMPANHIA PAULISTA DE FORCA E LUZ</t>
  </si>
  <si>
    <t>COMPANHIA PIRATININGA DE FORCA E LUZ</t>
  </si>
  <si>
    <t>DME DISTRIBUICAO S.A. - DMED</t>
  </si>
  <si>
    <t>ENERGISA ACRE - DISTRIBUIDORA DE ENERGIA S.A</t>
  </si>
  <si>
    <t>ELETROPAULO METROPOLITANA ELETRICIDADE DE SAO PAULO S.A.</t>
  </si>
  <si>
    <t>ENERGISA BORBOREMA - DISTRIBUIDORA DE ENERGIA S.A</t>
  </si>
  <si>
    <t>ENERGISA PARAIBA - DISTRIBUIDORA DE ENERGIA S.A</t>
  </si>
  <si>
    <t>ENERGISA SERGIPE - DISTRIBUIDORA DE ENERGIA S.A</t>
  </si>
  <si>
    <t>EDP ESPIRITO SANTO DISTRIBUICAO DE ENERGIA S.A.</t>
  </si>
  <si>
    <t>LIGHT SERVICOS DE ELETRICIDADE S A</t>
  </si>
  <si>
    <t>COMPANHIA HIDROELETRICA SAO PATRICIO - CHESP</t>
  </si>
  <si>
    <t>EMPRESA LUZ E FORCA SANTA MARIA S A</t>
  </si>
  <si>
    <t>CÂMARA DE COMERCIALIZAÇÃO DE ENERGIA ELÉTRICA</t>
  </si>
  <si>
    <t>LOSS
SHARING</t>
  </si>
  <si>
    <t>VALOR A
RECEBER</t>
  </si>
  <si>
    <t>VALOR
RECEBIDO</t>
  </si>
  <si>
    <t>VALOR NÃO RECEBIDO</t>
  </si>
  <si>
    <t>EQUATORIAL PARA DISTRIBUIDORA DE ENERGIA S.A.</t>
  </si>
  <si>
    <t>TOTAL PARA CREDITO</t>
  </si>
  <si>
    <t>DCELT - DISTRIBUIDORA CATARINENSE DE ENERGIA ELETRICA LTDA</t>
  </si>
  <si>
    <t>DCELT</t>
  </si>
  <si>
    <t>Mar_Jan¹</t>
  </si>
  <si>
    <t>CERTAJA</t>
  </si>
  <si>
    <t>COOPERATIVA REGIONAL DE ENERGIA TAQUARI JACUI</t>
  </si>
  <si>
    <t>Abr_Fev²</t>
  </si>
  <si>
    <t>COPREL COOPERATIVA</t>
  </si>
  <si>
    <t>COPREL COOPERATIVA DE ENERGIA</t>
  </si>
  <si>
    <t xml:space="preserve">Gerência de Contas Setoriais - GCSE
</t>
  </si>
  <si>
    <t>COOPERATIVA REGIONAL DE ENERGIA E DESENVOLVIMENTO IJUI LTDA</t>
  </si>
  <si>
    <t xml:space="preserve">ENERGISA AC </t>
  </si>
  <si>
    <t>CERILUZ DIST</t>
  </si>
  <si>
    <t>06.981.180/0001-16</t>
  </si>
  <si>
    <t>61.695.227/0001-93</t>
  </si>
  <si>
    <t>33.050.196/0001-88</t>
  </si>
  <si>
    <t>60.444.437/0001-46</t>
  </si>
  <si>
    <t>08.336.783/0001-90</t>
  </si>
  <si>
    <t>04.368.898/0001-06</t>
  </si>
  <si>
    <t>15.139.629/0001-94</t>
  </si>
  <si>
    <t>01.543.032/0001-04</t>
  </si>
  <si>
    <t>02.328.280/0001-97</t>
  </si>
  <si>
    <t>02.016.440/0001-62</t>
  </si>
  <si>
    <t>10.835.932/0001-08</t>
  </si>
  <si>
    <t>02.302.100/0001-06</t>
  </si>
  <si>
    <t>04.172.213/0001-51</t>
  </si>
  <si>
    <t>33.050.071/0001-58</t>
  </si>
  <si>
    <t>07.047.251/0001-70</t>
  </si>
  <si>
    <t>02.341.467/0001-20</t>
  </si>
  <si>
    <t>03.467.321/0001-99</t>
  </si>
  <si>
    <t>07.522.669/0001-92</t>
  </si>
  <si>
    <t>04.895.728/0001-80</t>
  </si>
  <si>
    <t>06.272.793/0001-84</t>
  </si>
  <si>
    <t>08.467.115/0001-00</t>
  </si>
  <si>
    <t>28.152.650/0001-71</t>
  </si>
  <si>
    <t>08.324.196/0001-81</t>
  </si>
  <si>
    <t>06.840.748/0001-89</t>
  </si>
  <si>
    <t>15.413.826/0001-50</t>
  </si>
  <si>
    <t>07.282.377/0001-20</t>
  </si>
  <si>
    <t>05.914.650/0001-66</t>
  </si>
  <si>
    <t>53.859.112/0001-69</t>
  </si>
  <si>
    <t>13.017.462/0001-63</t>
  </si>
  <si>
    <t>12.272.084/0001-00</t>
  </si>
  <si>
    <t>25.086.034/0001-71</t>
  </si>
  <si>
    <t>05.965.546/0001-09</t>
  </si>
  <si>
    <t>19.527.639/0001-58</t>
  </si>
  <si>
    <t>04.065.033/0001-70</t>
  </si>
  <si>
    <t>27.485.069/0001-09</t>
  </si>
  <si>
    <t>08.826.596/0001-95</t>
  </si>
  <si>
    <t>23.664.303/0001-04</t>
  </si>
  <si>
    <t>90.660.754/0001-60</t>
  </si>
  <si>
    <t>75.805.895/0001-30</t>
  </si>
  <si>
    <t>01.377.555/0001-10</t>
  </si>
  <si>
    <t>88.446.034/0001-55</t>
  </si>
  <si>
    <t>83.855.973/0001-30</t>
  </si>
  <si>
    <t>95.289.500/0001-00</t>
  </si>
  <si>
    <t>87.656.989/0001-74</t>
  </si>
  <si>
    <t>91.950.261/0001-28</t>
  </si>
  <si>
    <t>CRELUZ COOP</t>
  </si>
  <si>
    <t>CRELUZ - COOPERATIVA DE DISTRIBUICAO DE ENERGIA</t>
  </si>
  <si>
    <t>89.889.604/0001-44</t>
  </si>
  <si>
    <t>97.578.090/0001-34</t>
  </si>
  <si>
    <t>79.850.574/0001-09</t>
  </si>
  <si>
    <t>NEOENERGIA DISTRIBUICAO BRASILIA S.A.</t>
  </si>
  <si>
    <t>Demonstrativo Mensal de Recursos de Bandeiras Tarifárias - CONTA BANDEIRAS - Ano 2022</t>
  </si>
  <si>
    <r>
      <t>¹</t>
    </r>
    <r>
      <rPr>
        <b/>
        <sz val="11"/>
        <color theme="3"/>
        <rFont val="Calibri"/>
        <family val="2"/>
      </rPr>
      <t xml:space="preserve"> Na competência de janeiro/2022, 2 agentes apresentaram inadimplência parciais, são eles: CODESAM e CEMIRIM. A CODESAM liquidou a inadimplência a tempo da liquidação no dia 08/03/2022, já CEMIRIM realizou um pagamento parcial de R$ 619.111,63 restando uma inadimplência de R$ 433.559,27.</t>
    </r>
  </si>
  <si>
    <t>Liquidação de Bandeiras Tarifárias - JANEIRO/22</t>
  </si>
  <si>
    <t>Liquidação de Bandeiras Tarifárias - FEVEREIRO/22</t>
  </si>
  <si>
    <t>Liquidação de Bandeiras Tarifárias - MARÇO/22</t>
  </si>
  <si>
    <t>Liquidação de Bandeiras Tarifárias - ABRIL/22</t>
  </si>
  <si>
    <t>Liquidação de Bandeiras Tarifárias - MAIO/22</t>
  </si>
  <si>
    <t>Liquidação de Bandeiras Tarifárias - JUNHO/22</t>
  </si>
  <si>
    <t>Liquidação de Bandeiras Tarifárias - JULHO/22</t>
  </si>
  <si>
    <t>Liquidação de Bandeiras Tarifárias - AGOSTO/22</t>
  </si>
  <si>
    <t>Liquidação de Bandeiras Tarifárias - NOVEMBRO/22</t>
  </si>
  <si>
    <t>Liquidação de Bandeiras Tarifárias - OUTUBRO/22</t>
  </si>
  <si>
    <t>Liquidação de Bandeiras Tarifárias - DEZEMBRO/22</t>
  </si>
  <si>
    <t>CCEE</t>
  </si>
  <si>
    <t>COMPANHIA DE ELETRICIDADE DO AMAPA CEA</t>
  </si>
  <si>
    <t>² Na competência de fevereiro/2022, 4 agentes apresentaram inadimplência, são eles: CEDRI, COCEL, CERTREL e CEMIRIM. A CEMIRIM realizou um pagamento parcial de R$ 847.203,45, restando uma inadimplência de R$ 427.821,67, a CERTREL quitou sua inadimplência no dia 06/04/2022 após a liquidação dos créditos, já a CEDRI e COCEL liquidaram suas inadimplências no dia 05/04/2022 a tempo da liquidação.</t>
  </si>
  <si>
    <t>³ Na competência de março/2022 3 agentes apresentaram inadimplência, são eles: CERGAL, CEMIRIM e NOVA PALMA. A NOVA PALMA liquidou sua inadimplência no dia 09/05/2022 a tempo da liquidação, já a CERGAL liquidou sua inadimplência no dia 10/05/2022 após a liquidação, enquanto a CEMIRIM realizou um pagamento parcial de R$ 1.119.392,53, restando uma inadimplência de R$ 435.263,03.</t>
  </si>
  <si>
    <t>Mai_Mar³</t>
  </si>
  <si>
    <r>
      <t>Jun_Abr</t>
    </r>
    <r>
      <rPr>
        <b/>
        <sz val="11"/>
        <color theme="3"/>
        <rFont val="Calibri"/>
        <family val="2"/>
      </rPr>
      <t>⁴</t>
    </r>
  </si>
  <si>
    <r>
      <t>Jul_Mai</t>
    </r>
    <r>
      <rPr>
        <b/>
        <sz val="11"/>
        <color theme="3"/>
        <rFont val="Calibri"/>
        <family val="2"/>
      </rPr>
      <t>⁵</t>
    </r>
  </si>
  <si>
    <t>⁵ Na competência de maio/2022, 2 agentes apresentaram inadimplência são eles: CERTREL e COOPERZEM. A COOPERZEM liquidou a inadimplência a tempo da liquidação no dia 06/07/2022, já CERTREL não liquidou a sua inadimplência até o momento.</t>
  </si>
  <si>
    <t>⁴ Na competência de abril/2022, 4 agentes apresentaram inadimplência são eles: DEMEI, FORCEL, CEMIRIM e CERAÇA. DEMEI, FORCEL e CERAÇA liquidaram a sua inadimplência a tempo da liquidação, enquanto a CEMIRIM liquidou sua inadimplência no dia 14/07/2022.</t>
  </si>
  <si>
    <t>COOPERATIVA ALIANCA</t>
  </si>
  <si>
    <t>COMPANHIA SUL SERGIPANA DE ELETRICIDADE</t>
  </si>
  <si>
    <t>COOPERATIVA DE ELETRIFICAO E DESENVOLVIMENTO DA REGIAO DE ITU MAIRINQUE</t>
  </si>
  <si>
    <t>COOP DE ELET RURAL DE ITAI PARANAPANEMA AVARE LTDA</t>
  </si>
  <si>
    <t>COOPERATIVA DE ELETRIFICACAO DE IBIUNA E REGIAO</t>
  </si>
  <si>
    <t>CEJAMA - COOPERATIVA DE ELETRICIDADE JACINTO MACHADO</t>
  </si>
  <si>
    <t>COOPERATIVA DE ELETRIFICACAO DE BRACO DO NORTE</t>
  </si>
  <si>
    <t>COOPERATIVA REGIONAL SUL DE ELETRIFICACAO RURAL</t>
  </si>
  <si>
    <t>COOPERATIVA DE DISTRIBUICAO E GERACAO DE ENERGIA DAS MISSOES - CERMISSOES</t>
  </si>
  <si>
    <t>COOPERATIVA DE DISTRIBUICAO DE ENERGIA TEUTONIA</t>
  </si>
  <si>
    <t>COOPERLUZ - COOPERATIVA DISTRIBUIDORA DE ENERGIA FRONTEIRA NOROESTE</t>
  </si>
  <si>
    <t>CRERAL - COOPERATIVA REGIONAL DE ELETRIFICACAO RURAL DO ALTO URUGUAI</t>
  </si>
  <si>
    <t>COOPERATIVA DE DISTRIBUICAO DE ENERGIA ENTRE RIOS LTDA</t>
  </si>
  <si>
    <t>COOPERATIVA DE ENERGIZACAO E DE DESENVOLVIMENTO DO VALE DO MOGI</t>
  </si>
  <si>
    <t>COOPERATIVA DE ELETRICIDADE DE SAO LUDGERO</t>
  </si>
  <si>
    <t>COOPERATIVA DE DISTRIBUICAO DE ENERGIA ELETRICA SALTO DONNER</t>
  </si>
  <si>
    <t>COOPERATIVA DE ELETR. E DESENV. DA REGIAO DE MOGI MIRIM</t>
  </si>
  <si>
    <t>COOPERALIANCA</t>
  </si>
  <si>
    <t>SULGIPE</t>
  </si>
  <si>
    <t>CERIM</t>
  </si>
  <si>
    <t>CERIPA ACL</t>
  </si>
  <si>
    <t>CETRIL</t>
  </si>
  <si>
    <t>CEJAMA</t>
  </si>
  <si>
    <t>CERBRANORTE</t>
  </si>
  <si>
    <t>COORSEL</t>
  </si>
  <si>
    <t>CERMISSOES</t>
  </si>
  <si>
    <t>CERTEL DIST</t>
  </si>
  <si>
    <t>COOPERLUZ DIST</t>
  </si>
  <si>
    <t>CRERAL DIST</t>
  </si>
  <si>
    <t>CERTHIL DISTRIBUICAO</t>
  </si>
  <si>
    <t>CERVAM</t>
  </si>
  <si>
    <t>CEGERO</t>
  </si>
  <si>
    <t>CERSAD DISTRIBUIDORA</t>
  </si>
  <si>
    <t>CEMIRIM D</t>
  </si>
  <si>
    <t>CEPRAG</t>
  </si>
  <si>
    <t>COOPERATIVA DE ELETRICIDADE PRAIA GRANDE</t>
  </si>
  <si>
    <t>CERGAL</t>
  </si>
  <si>
    <t>COOPERATIVA DE ELETRIFICACAO ANITA GARIBALDI</t>
  </si>
  <si>
    <t>Ago_Jun</t>
  </si>
  <si>
    <t>Mariana Zucchi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</si>
</sst>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/m/yy\ h:mm;@"/>
    <numFmt numFmtId="165" formatCode="#,##0.00;[Red]#,##0.00"/>
    <numFmt numFmtId="166" formatCode="00&quot;.&quot;000&quot;.&quot;###&quot;/&quot;####\-##"/>
    <numFmt numFmtId="167" formatCode="0_ ;[Red]\-0\ "/>
    <numFmt numFmtId="168" formatCode="0.0000000000000_ ;[Red]\-0.0000000000000\ "/>
    <numFmt numFmtId="169" formatCode="0.000%"/>
    <numFmt numFmtId="170" formatCode="_-* #,##0.000000000000_-;\-* #,##0.000000000000_-;_-* &quot;-&quot;??_-;_-@_-"/>
    <numFmt numFmtId="171" formatCode="0.0%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b/>
      <sz val="32"/>
      <color rgb="FF0E184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rgb="FF08296C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indexed="8"/>
      <name val="Calibri"/>
      <family val="2"/>
      <scheme val="minor"/>
    </font>
    <font>
      <b/>
      <sz val="10.5"/>
      <color rgb="FF0070C0"/>
      <name val="Calibri"/>
      <family val="2"/>
      <scheme val="minor"/>
    </font>
    <font>
      <b/>
      <sz val="10.5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8296C"/>
      <name val="Calibri"/>
      <family val="2"/>
      <scheme val="minor"/>
    </font>
    <font>
      <sz val="12"/>
      <color theme="3"/>
      <name val="Calibri"/>
      <family val="2"/>
    </font>
    <font>
      <b/>
      <sz val="10"/>
      <color theme="0"/>
      <name val="Calibri"/>
      <family val="2"/>
      <scheme val="minor"/>
    </font>
    <font>
      <sz val="10"/>
      <color rgb="FF08296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color theme="5" tint="-0.249977111117893"/>
      <name val="Calibri"/>
      <family val="2"/>
      <scheme val="minor"/>
    </font>
    <font>
      <b/>
      <sz val="10.5"/>
      <color theme="3" tint="0.39997558519241921"/>
      <name val="Calibri"/>
      <family val="2"/>
      <scheme val="minor"/>
    </font>
    <font>
      <b/>
      <sz val="11"/>
      <color theme="3"/>
      <name val="Calibri"/>
      <family val="2"/>
    </font>
    <font>
      <b/>
      <sz val="10.5"/>
      <color theme="4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FFCB0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7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vertical="top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2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3" fillId="0" borderId="0" xfId="1" applyNumberFormat="1" applyFont="1" applyBorder="1" applyAlignment="1">
      <alignment vertical="top"/>
    </xf>
    <xf numFmtId="14" fontId="13" fillId="0" borderId="0" xfId="1" applyNumberFormat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0" fillId="0" borderId="0" xfId="0" applyAlignment="1">
      <alignment vertical="center"/>
    </xf>
    <xf numFmtId="20" fontId="0" fillId="0" borderId="0" xfId="0" applyNumberFormat="1"/>
    <xf numFmtId="43" fontId="0" fillId="0" borderId="0" xfId="12" applyFont="1"/>
    <xf numFmtId="4" fontId="0" fillId="0" borderId="0" xfId="0" applyNumberFormat="1"/>
    <xf numFmtId="43" fontId="0" fillId="0" borderId="0" xfId="0" applyNumberFormat="1"/>
    <xf numFmtId="4" fontId="17" fillId="0" borderId="0" xfId="0" applyNumberFormat="1" applyFont="1"/>
    <xf numFmtId="0" fontId="0" fillId="0" borderId="0" xfId="0" applyFill="1" applyBorder="1"/>
    <xf numFmtId="0" fontId="0" fillId="15" borderId="0" xfId="0" applyFill="1"/>
    <xf numFmtId="0" fontId="0" fillId="15" borderId="0" xfId="0" applyFill="1" applyAlignment="1">
      <alignment wrapText="1"/>
    </xf>
    <xf numFmtId="0" fontId="19" fillId="0" borderId="0" xfId="0" applyFont="1" applyAlignment="1">
      <alignment wrapText="1"/>
    </xf>
    <xf numFmtId="164" fontId="0" fillId="15" borderId="0" xfId="0" applyNumberFormat="1" applyFill="1"/>
    <xf numFmtId="0" fontId="20" fillId="0" borderId="0" xfId="0" applyFont="1"/>
    <xf numFmtId="0" fontId="20" fillId="0" borderId="0" xfId="0" applyFont="1" applyFill="1"/>
    <xf numFmtId="0" fontId="20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43" fontId="20" fillId="0" borderId="0" xfId="0" applyNumberFormat="1" applyFont="1"/>
    <xf numFmtId="43" fontId="20" fillId="0" borderId="0" xfId="12" applyFont="1"/>
    <xf numFmtId="43" fontId="19" fillId="0" borderId="0" xfId="0" applyNumberFormat="1" applyFont="1"/>
    <xf numFmtId="0" fontId="27" fillId="0" borderId="0" xfId="0" applyFont="1"/>
    <xf numFmtId="43" fontId="20" fillId="0" borderId="0" xfId="12" applyFont="1" applyFill="1"/>
    <xf numFmtId="4" fontId="28" fillId="0" borderId="0" xfId="0" applyNumberFormat="1" applyFont="1"/>
    <xf numFmtId="43" fontId="7" fillId="15" borderId="0" xfId="12" applyFont="1" applyFill="1" applyBorder="1" applyAlignment="1">
      <alignment horizontal="center" vertical="center"/>
    </xf>
    <xf numFmtId="43" fontId="7" fillId="15" borderId="0" xfId="14" applyFont="1" applyFill="1" applyBorder="1" applyAlignment="1">
      <alignment horizontal="left" vertical="center" wrapText="1"/>
    </xf>
    <xf numFmtId="0" fontId="20" fillId="0" borderId="0" xfId="0" applyFont="1" applyBorder="1"/>
    <xf numFmtId="0" fontId="29" fillId="0" borderId="3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0" fontId="21" fillId="16" borderId="1" xfId="0" applyNumberFormat="1" applyFont="1" applyFill="1" applyBorder="1" applyAlignment="1">
      <alignment horizontal="centerContinuous" vertical="center"/>
    </xf>
    <xf numFmtId="40" fontId="33" fillId="16" borderId="1" xfId="0" applyNumberFormat="1" applyFont="1" applyFill="1" applyBorder="1" applyAlignment="1">
      <alignment horizontal="centerContinuous" vertical="center"/>
    </xf>
    <xf numFmtId="43" fontId="22" fillId="15" borderId="1" xfId="14" applyFont="1" applyFill="1" applyBorder="1" applyAlignment="1">
      <alignment horizontal="center" vertical="center" wrapText="1"/>
    </xf>
    <xf numFmtId="4" fontId="22" fillId="15" borderId="1" xfId="0" applyNumberFormat="1" applyFont="1" applyFill="1" applyBorder="1" applyAlignment="1">
      <alignment horizontal="center" vertical="center"/>
    </xf>
    <xf numFmtId="10" fontId="22" fillId="15" borderId="1" xfId="0" applyNumberFormat="1" applyFont="1" applyFill="1" applyBorder="1" applyAlignment="1">
      <alignment horizontal="center" vertical="center"/>
    </xf>
    <xf numFmtId="1" fontId="22" fillId="15" borderId="1" xfId="0" applyNumberFormat="1" applyFont="1" applyFill="1" applyBorder="1" applyAlignment="1">
      <alignment horizontal="center" vertical="center"/>
    </xf>
    <xf numFmtId="43" fontId="23" fillId="15" borderId="1" xfId="14" applyFont="1" applyFill="1" applyBorder="1" applyAlignment="1">
      <alignment horizontal="center" vertical="center" wrapText="1"/>
    </xf>
    <xf numFmtId="165" fontId="23" fillId="15" borderId="1" xfId="0" applyNumberFormat="1" applyFont="1" applyFill="1" applyBorder="1" applyAlignment="1">
      <alignment horizontal="center" vertical="center"/>
    </xf>
    <xf numFmtId="10" fontId="23" fillId="15" borderId="1" xfId="0" applyNumberFormat="1" applyFont="1" applyFill="1" applyBorder="1" applyAlignment="1">
      <alignment horizontal="center" vertical="center"/>
    </xf>
    <xf numFmtId="1" fontId="23" fillId="15" borderId="1" xfId="0" applyNumberFormat="1" applyFont="1" applyFill="1" applyBorder="1" applyAlignment="1">
      <alignment horizontal="center" vertical="center"/>
    </xf>
    <xf numFmtId="43" fontId="24" fillId="15" borderId="1" xfId="14" applyFont="1" applyFill="1" applyBorder="1" applyAlignment="1">
      <alignment horizontal="center" vertical="center"/>
    </xf>
    <xf numFmtId="4" fontId="24" fillId="15" borderId="1" xfId="0" applyNumberFormat="1" applyFont="1" applyFill="1" applyBorder="1" applyAlignment="1">
      <alignment horizontal="center" vertical="center"/>
    </xf>
    <xf numFmtId="10" fontId="24" fillId="15" borderId="1" xfId="0" applyNumberFormat="1" applyFont="1" applyFill="1" applyBorder="1" applyAlignment="1">
      <alignment horizontal="center" vertical="center"/>
    </xf>
    <xf numFmtId="1" fontId="24" fillId="15" borderId="1" xfId="0" applyNumberFormat="1" applyFont="1" applyFill="1" applyBorder="1" applyAlignment="1">
      <alignment horizontal="center" vertical="center"/>
    </xf>
    <xf numFmtId="43" fontId="26" fillId="0" borderId="1" xfId="14" applyNumberFormat="1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horizontal="center" vertical="center" wrapText="1"/>
    </xf>
    <xf numFmtId="40" fontId="30" fillId="16" borderId="1" xfId="0" applyNumberFormat="1" applyFont="1" applyFill="1" applyBorder="1" applyAlignment="1">
      <alignment horizontal="center" vertical="center"/>
    </xf>
    <xf numFmtId="40" fontId="30" fillId="16" borderId="1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/>
    </xf>
    <xf numFmtId="40" fontId="34" fillId="0" borderId="1" xfId="0" applyNumberFormat="1" applyFont="1" applyFill="1" applyBorder="1" applyAlignment="1">
      <alignment horizontal="center" vertical="center"/>
    </xf>
    <xf numFmtId="167" fontId="34" fillId="0" borderId="1" xfId="0" applyNumberFormat="1" applyFont="1" applyFill="1" applyBorder="1" applyAlignment="1">
      <alignment horizontal="center" vertical="center" wrapText="1"/>
    </xf>
    <xf numFmtId="43" fontId="34" fillId="0" borderId="1" xfId="14" applyFont="1" applyFill="1" applyBorder="1" applyAlignment="1">
      <alignment horizontal="center" vertical="center"/>
    </xf>
    <xf numFmtId="43" fontId="34" fillId="0" borderId="1" xfId="12" applyFont="1" applyFill="1" applyBorder="1" applyAlignment="1">
      <alignment horizontal="center" vertical="center"/>
    </xf>
    <xf numFmtId="40" fontId="33" fillId="16" borderId="1" xfId="0" applyNumberFormat="1" applyFont="1" applyFill="1" applyBorder="1" applyAlignment="1">
      <alignment vertical="center"/>
    </xf>
    <xf numFmtId="4" fontId="30" fillId="16" borderId="1" xfId="14" applyNumberFormat="1" applyFont="1" applyFill="1" applyBorder="1" applyAlignment="1">
      <alignment horizontal="center" vertical="center"/>
    </xf>
    <xf numFmtId="4" fontId="35" fillId="16" borderId="1" xfId="14" applyNumberFormat="1" applyFont="1" applyFill="1" applyBorder="1" applyAlignment="1">
      <alignment horizontal="center" vertical="center"/>
    </xf>
    <xf numFmtId="168" fontId="34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" fontId="29" fillId="0" borderId="1" xfId="0" quotePrefix="1" applyNumberFormat="1" applyFont="1" applyFill="1" applyBorder="1" applyAlignment="1">
      <alignment horizontal="center" vertical="center"/>
    </xf>
    <xf numFmtId="43" fontId="2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3" fontId="29" fillId="17" borderId="1" xfId="12" applyFont="1" applyFill="1" applyBorder="1" applyAlignment="1">
      <alignment horizontal="right" vertical="center"/>
    </xf>
    <xf numFmtId="10" fontId="29" fillId="0" borderId="1" xfId="0" applyNumberFormat="1" applyFont="1" applyFill="1" applyBorder="1" applyAlignment="1">
      <alignment horizontal="center" vertical="center"/>
    </xf>
    <xf numFmtId="43" fontId="37" fillId="18" borderId="1" xfId="14" applyFont="1" applyFill="1" applyBorder="1" applyAlignment="1">
      <alignment horizontal="center" vertical="center"/>
    </xf>
    <xf numFmtId="165" fontId="37" fillId="18" borderId="1" xfId="0" applyNumberFormat="1" applyFont="1" applyFill="1" applyBorder="1" applyAlignment="1">
      <alignment horizontal="center" vertical="center"/>
    </xf>
    <xf numFmtId="1" fontId="37" fillId="18" borderId="1" xfId="0" applyNumberFormat="1" applyFont="1" applyFill="1" applyBorder="1" applyAlignment="1">
      <alignment horizontal="center" vertical="center"/>
    </xf>
    <xf numFmtId="10" fontId="37" fillId="18" borderId="1" xfId="0" applyNumberFormat="1" applyFont="1" applyFill="1" applyBorder="1" applyAlignment="1">
      <alignment horizontal="center" vertical="center"/>
    </xf>
    <xf numFmtId="43" fontId="36" fillId="8" borderId="1" xfId="14" applyFont="1" applyFill="1" applyBorder="1" applyAlignment="1">
      <alignment horizontal="center" vertical="center"/>
    </xf>
    <xf numFmtId="165" fontId="36" fillId="8" borderId="1" xfId="0" applyNumberFormat="1" applyFont="1" applyFill="1" applyBorder="1" applyAlignment="1">
      <alignment horizontal="center" vertical="center"/>
    </xf>
    <xf numFmtId="1" fontId="36" fillId="8" borderId="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7" xfId="0" applyBorder="1"/>
    <xf numFmtId="4" fontId="29" fillId="17" borderId="1" xfId="0" applyNumberFormat="1" applyFont="1" applyFill="1" applyBorder="1" applyAlignment="1">
      <alignment horizontal="right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43" fontId="29" fillId="0" borderId="0" xfId="0" applyNumberFormat="1" applyFont="1" applyFill="1" applyBorder="1" applyAlignment="1">
      <alignment horizontal="center" vertical="center"/>
    </xf>
    <xf numFmtId="16" fontId="29" fillId="0" borderId="0" xfId="0" quotePrefix="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0" fontId="29" fillId="0" borderId="0" xfId="0" applyNumberFormat="1" applyFont="1" applyFill="1" applyBorder="1" applyAlignment="1">
      <alignment horizontal="center" vertical="center"/>
    </xf>
    <xf numFmtId="43" fontId="29" fillId="0" borderId="0" xfId="12" applyFont="1" applyFill="1" applyBorder="1" applyAlignment="1">
      <alignment horizontal="right" vertical="center"/>
    </xf>
    <xf numFmtId="4" fontId="29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0" xfId="0" applyFont="1" applyFill="1" applyBorder="1" applyAlignment="1">
      <alignment vertical="center" wrapText="1"/>
    </xf>
    <xf numFmtId="169" fontId="24" fillId="15" borderId="1" xfId="0" applyNumberFormat="1" applyFont="1" applyFill="1" applyBorder="1" applyAlignment="1">
      <alignment horizontal="center" vertical="center"/>
    </xf>
    <xf numFmtId="169" fontId="23" fillId="15" borderId="1" xfId="0" applyNumberFormat="1" applyFont="1" applyFill="1" applyBorder="1" applyAlignment="1">
      <alignment horizontal="center" vertical="center"/>
    </xf>
    <xf numFmtId="170" fontId="20" fillId="0" borderId="0" xfId="12" applyNumberFormat="1" applyFont="1" applyFill="1"/>
    <xf numFmtId="0" fontId="1" fillId="0" borderId="0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4" fontId="20" fillId="0" borderId="0" xfId="0" applyNumberFormat="1" applyFont="1"/>
    <xf numFmtId="43" fontId="23" fillId="15" borderId="1" xfId="14" applyFont="1" applyFill="1" applyBorder="1" applyAlignment="1">
      <alignment horizontal="center" vertical="center"/>
    </xf>
    <xf numFmtId="171" fontId="24" fillId="15" borderId="1" xfId="0" applyNumberFormat="1" applyFont="1" applyFill="1" applyBorder="1" applyAlignment="1">
      <alignment horizontal="center" vertical="center"/>
    </xf>
    <xf numFmtId="4" fontId="20" fillId="0" borderId="0" xfId="0" applyNumberFormat="1" applyFont="1" applyAlignment="1">
      <alignment wrapText="1"/>
    </xf>
    <xf numFmtId="4" fontId="24" fillId="15" borderId="38" xfId="0" applyNumberFormat="1" applyFont="1" applyFill="1" applyBorder="1" applyAlignment="1">
      <alignment horizontal="center" vertical="center"/>
    </xf>
    <xf numFmtId="165" fontId="39" fillId="18" borderId="39" xfId="0" applyNumberFormat="1" applyFont="1" applyFill="1" applyBorder="1" applyAlignment="1">
      <alignment horizontal="center" vertical="center"/>
    </xf>
    <xf numFmtId="165" fontId="23" fillId="15" borderId="39" xfId="0" applyNumberFormat="1" applyFont="1" applyFill="1" applyBorder="1" applyAlignment="1">
      <alignment horizontal="center" vertical="center"/>
    </xf>
    <xf numFmtId="43" fontId="22" fillId="15" borderId="40" xfId="14" applyFont="1" applyFill="1" applyBorder="1" applyAlignment="1">
      <alignment horizontal="center" vertical="center" wrapText="1"/>
    </xf>
    <xf numFmtId="4" fontId="22" fillId="15" borderId="41" xfId="0" applyNumberFormat="1" applyFont="1" applyFill="1" applyBorder="1" applyAlignment="1">
      <alignment horizontal="center" vertical="center"/>
    </xf>
    <xf numFmtId="10" fontId="22" fillId="15" borderId="41" xfId="0" applyNumberFormat="1" applyFont="1" applyFill="1" applyBorder="1" applyAlignment="1">
      <alignment horizontal="center" vertical="center"/>
    </xf>
    <xf numFmtId="1" fontId="22" fillId="15" borderId="42" xfId="0" applyNumberFormat="1" applyFont="1" applyFill="1" applyBorder="1" applyAlignment="1">
      <alignment horizontal="center" vertical="center"/>
    </xf>
    <xf numFmtId="43" fontId="39" fillId="18" borderId="43" xfId="14" applyFont="1" applyFill="1" applyBorder="1" applyAlignment="1">
      <alignment horizontal="center" vertical="center"/>
    </xf>
    <xf numFmtId="1" fontId="39" fillId="18" borderId="39" xfId="0" applyNumberFormat="1" applyFont="1" applyFill="1" applyBorder="1" applyAlignment="1">
      <alignment horizontal="center" vertical="center"/>
    </xf>
    <xf numFmtId="1" fontId="39" fillId="18" borderId="44" xfId="0" applyNumberFormat="1" applyFont="1" applyFill="1" applyBorder="1" applyAlignment="1">
      <alignment horizontal="center" vertical="center"/>
    </xf>
    <xf numFmtId="43" fontId="40" fillId="15" borderId="43" xfId="14" applyFont="1" applyFill="1" applyBorder="1" applyAlignment="1">
      <alignment horizontal="center" vertical="center"/>
    </xf>
    <xf numFmtId="10" fontId="23" fillId="15" borderId="39" xfId="0" applyNumberFormat="1" applyFont="1" applyFill="1" applyBorder="1" applyAlignment="1">
      <alignment horizontal="center" vertical="center"/>
    </xf>
    <xf numFmtId="1" fontId="23" fillId="15" borderId="44" xfId="0" applyNumberFormat="1" applyFont="1" applyFill="1" applyBorder="1" applyAlignment="1">
      <alignment horizontal="center" vertical="center"/>
    </xf>
    <xf numFmtId="43" fontId="24" fillId="15" borderId="45" xfId="14" applyFont="1" applyFill="1" applyBorder="1" applyAlignment="1">
      <alignment horizontal="center" vertical="center"/>
    </xf>
    <xf numFmtId="10" fontId="24" fillId="15" borderId="38" xfId="0" applyNumberFormat="1" applyFont="1" applyFill="1" applyBorder="1" applyAlignment="1">
      <alignment horizontal="center" vertical="center"/>
    </xf>
    <xf numFmtId="1" fontId="24" fillId="15" borderId="46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43" fontId="19" fillId="0" borderId="0" xfId="12" applyFont="1"/>
    <xf numFmtId="0" fontId="1" fillId="0" borderId="36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Border="1"/>
    <xf numFmtId="0" fontId="0" fillId="0" borderId="26" xfId="0" applyBorder="1"/>
    <xf numFmtId="0" fontId="29" fillId="0" borderId="27" xfId="0" applyFont="1" applyFill="1" applyBorder="1" applyAlignment="1">
      <alignment horizontal="left" vertical="center" wrapText="1"/>
    </xf>
    <xf numFmtId="4" fontId="29" fillId="17" borderId="0" xfId="0" applyNumberFormat="1" applyFont="1" applyFill="1" applyBorder="1" applyAlignment="1">
      <alignment horizontal="right" vertical="center"/>
    </xf>
    <xf numFmtId="9" fontId="23" fillId="15" borderId="1" xfId="16" applyFont="1" applyFill="1" applyBorder="1" applyAlignment="1">
      <alignment horizontal="center" vertical="center"/>
    </xf>
    <xf numFmtId="9" fontId="24" fillId="15" borderId="1" xfId="16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3" fillId="0" borderId="18" xfId="1" applyFont="1" applyBorder="1" applyAlignment="1">
      <alignment horizontal="left" vertical="top" wrapText="1"/>
    </xf>
    <xf numFmtId="0" fontId="13" fillId="0" borderId="16" xfId="1" applyFont="1" applyBorder="1" applyAlignment="1">
      <alignment horizontal="left" vertical="top" wrapText="1"/>
    </xf>
    <xf numFmtId="14" fontId="13" fillId="0" borderId="18" xfId="1" applyNumberFormat="1" applyFont="1" applyBorder="1" applyAlignment="1">
      <alignment horizontal="left" vertical="top" wrapText="1"/>
    </xf>
    <xf numFmtId="0" fontId="13" fillId="0" borderId="20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 wrapText="1"/>
    </xf>
    <xf numFmtId="0" fontId="13" fillId="0" borderId="17" xfId="1" applyFont="1" applyBorder="1" applyAlignment="1">
      <alignment horizontal="left" vertical="top"/>
    </xf>
    <xf numFmtId="0" fontId="13" fillId="0" borderId="19" xfId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top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38" fillId="0" borderId="37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left" vertical="center" wrapText="1"/>
    </xf>
    <xf numFmtId="0" fontId="38" fillId="0" borderId="32" xfId="0" applyFont="1" applyFill="1" applyBorder="1" applyAlignment="1">
      <alignment horizontal="left" vertical="center" wrapText="1"/>
    </xf>
    <xf numFmtId="0" fontId="30" fillId="16" borderId="6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0" fontId="30" fillId="16" borderId="3" xfId="0" applyFont="1" applyFill="1" applyBorder="1" applyAlignment="1">
      <alignment horizontal="center" vertical="center" wrapText="1"/>
    </xf>
    <xf numFmtId="0" fontId="30" fillId="16" borderId="4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0" fontId="38" fillId="0" borderId="26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0" fillId="16" borderId="28" xfId="0" applyFont="1" applyFill="1" applyBorder="1" applyAlignment="1">
      <alignment horizontal="center" vertical="center" wrapText="1"/>
    </xf>
    <xf numFmtId="0" fontId="30" fillId="16" borderId="33" xfId="0" applyFont="1" applyFill="1" applyBorder="1" applyAlignment="1">
      <alignment horizontal="center" vertical="center" wrapText="1"/>
    </xf>
    <xf numFmtId="0" fontId="30" fillId="16" borderId="34" xfId="0" applyFont="1" applyFill="1" applyBorder="1" applyAlignment="1">
      <alignment horizontal="center" vertical="center" wrapText="1"/>
    </xf>
    <xf numFmtId="0" fontId="30" fillId="16" borderId="35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0" fontId="33" fillId="16" borderId="2" xfId="0" applyNumberFormat="1" applyFont="1" applyFill="1" applyBorder="1" applyAlignment="1">
      <alignment horizontal="center" vertical="center"/>
    </xf>
    <xf numFmtId="40" fontId="33" fillId="16" borderId="3" xfId="0" applyNumberFormat="1" applyFont="1" applyFill="1" applyBorder="1" applyAlignment="1">
      <alignment horizontal="center" vertical="center"/>
    </xf>
    <xf numFmtId="40" fontId="33" fillId="16" borderId="4" xfId="0" applyNumberFormat="1" applyFont="1" applyFill="1" applyBorder="1" applyAlignment="1">
      <alignment horizontal="center" vertical="center"/>
    </xf>
  </cellXfs>
  <cellStyles count="17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  <cellStyle name="Normal 2 2" xfId="13" xr:uid="{00000000-0005-0000-0000-00000C000000}"/>
    <cellStyle name="Normal 3" xfId="15" xr:uid="{00000000-0005-0000-0000-00000D000000}"/>
    <cellStyle name="Porcentagem" xfId="16" builtinId="5"/>
    <cellStyle name="Vírgula" xfId="12" builtinId="3"/>
    <cellStyle name="Vírgula 2" xfId="14" xr:uid="{00000000-0005-0000-0000-00000F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8296C"/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299413</xdr:colOff>
      <xdr:row>24</xdr:row>
      <xdr:rowOff>139800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1338" cy="7531200"/>
        </a:xfrm>
        <a:prstGeom prst="rect">
          <a:avLst/>
        </a:prstGeom>
        <a:solidFill>
          <a:srgbClr val="08296C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266698</xdr:colOff>
      <xdr:row>0</xdr:row>
      <xdr:rowOff>0</xdr:rowOff>
    </xdr:from>
    <xdr:to>
      <xdr:col>1</xdr:col>
      <xdr:colOff>439299</xdr:colOff>
      <xdr:row>24</xdr:row>
      <xdr:rowOff>139800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28623" y="0"/>
          <a:ext cx="172601" cy="7531200"/>
        </a:xfrm>
        <a:prstGeom prst="rect">
          <a:avLst/>
        </a:prstGeom>
        <a:solidFill>
          <a:srgbClr val="FFCB05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133128</xdr:colOff>
      <xdr:row>2</xdr:row>
      <xdr:rowOff>16248</xdr:rowOff>
    </xdr:from>
    <xdr:to>
      <xdr:col>1</xdr:col>
      <xdr:colOff>180647</xdr:colOff>
      <xdr:row>24</xdr:row>
      <xdr:rowOff>144573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flipH="1">
          <a:off x="295053" y="1016373"/>
          <a:ext cx="47519" cy="6519600"/>
        </a:xfrm>
        <a:prstGeom prst="rect">
          <a:avLst/>
        </a:prstGeom>
        <a:solidFill>
          <a:srgbClr val="8DC63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255882</xdr:colOff>
      <xdr:row>16</xdr:row>
      <xdr:rowOff>91017</xdr:rowOff>
    </xdr:from>
    <xdr:to>
      <xdr:col>11</xdr:col>
      <xdr:colOff>505732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231401</xdr:colOff>
      <xdr:row>1</xdr:row>
      <xdr:rowOff>100293</xdr:rowOff>
    </xdr:from>
    <xdr:to>
      <xdr:col>2</xdr:col>
      <xdr:colOff>714001</xdr:colOff>
      <xdr:row>3</xdr:row>
      <xdr:rowOff>201893</xdr:rowOff>
    </xdr:to>
    <xdr:pic>
      <xdr:nvPicPr>
        <xdr:cNvPr id="2" name="Imagem 1" descr="logohorizontalsemdescritiv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077" y="290793"/>
          <a:ext cx="1404658" cy="53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autoPageBreaks="0"/>
  </sheetPr>
  <dimension ref="A4:K32"/>
  <sheetViews>
    <sheetView topLeftCell="A13" workbookViewId="0">
      <selection activeCell="A31" sqref="A31:J31"/>
    </sheetView>
  </sheetViews>
  <sheetFormatPr defaultColWidth="8.81640625" defaultRowHeight="14.5" x14ac:dyDescent="0.35"/>
  <cols>
    <col min="1" max="1" width="21.81640625" bestFit="1" customWidth="1"/>
    <col min="2" max="2" width="9.1796875" customWidth="1"/>
    <col min="8" max="8" width="9.1796875" customWidth="1"/>
    <col min="10" max="10" width="10.26953125" customWidth="1"/>
  </cols>
  <sheetData>
    <row r="4" spans="1:9" ht="18.5" x14ac:dyDescent="0.45">
      <c r="A4" s="159" t="s">
        <v>16</v>
      </c>
      <c r="B4" s="159"/>
      <c r="C4" s="159"/>
      <c r="D4" s="159"/>
      <c r="E4" s="159"/>
      <c r="F4" s="159"/>
      <c r="G4" s="159"/>
      <c r="H4" s="159"/>
      <c r="I4" s="159"/>
    </row>
    <row r="5" spans="1:9" x14ac:dyDescent="0.35">
      <c r="A5" s="3" t="s">
        <v>0</v>
      </c>
      <c r="B5" s="160"/>
      <c r="C5" s="160"/>
      <c r="D5" s="160"/>
      <c r="E5" s="160"/>
      <c r="F5" s="160"/>
      <c r="G5" s="160"/>
      <c r="H5" s="160"/>
      <c r="I5" s="160"/>
    </row>
    <row r="6" spans="1:9" x14ac:dyDescent="0.35">
      <c r="A6" s="3" t="s">
        <v>1</v>
      </c>
      <c r="B6" s="160"/>
      <c r="C6" s="160"/>
      <c r="D6" s="160"/>
      <c r="E6" s="160"/>
      <c r="F6" s="160"/>
      <c r="G6" s="160"/>
      <c r="H6" s="160"/>
      <c r="I6" s="160"/>
    </row>
    <row r="7" spans="1:9" x14ac:dyDescent="0.35">
      <c r="A7" s="3" t="s">
        <v>2</v>
      </c>
      <c r="B7" s="160"/>
      <c r="C7" s="160"/>
      <c r="D7" s="160"/>
      <c r="E7" s="160"/>
      <c r="F7" s="160"/>
      <c r="G7" s="160"/>
      <c r="H7" s="160"/>
      <c r="I7" s="160"/>
    </row>
    <row r="8" spans="1:9" x14ac:dyDescent="0.35">
      <c r="A8" s="3" t="s">
        <v>11</v>
      </c>
      <c r="B8" s="160"/>
      <c r="C8" s="160"/>
      <c r="D8" s="160"/>
      <c r="E8" s="160"/>
      <c r="F8" s="160"/>
      <c r="G8" s="160"/>
      <c r="H8" s="160"/>
      <c r="I8" s="160"/>
    </row>
    <row r="9" spans="1:9" x14ac:dyDescent="0.35">
      <c r="A9" s="3" t="s">
        <v>12</v>
      </c>
      <c r="B9" s="160"/>
      <c r="C9" s="160"/>
      <c r="D9" s="160"/>
      <c r="E9" s="160"/>
      <c r="F9" s="160"/>
      <c r="G9" s="160"/>
      <c r="H9" s="160"/>
      <c r="I9" s="160"/>
    </row>
    <row r="10" spans="1:9" x14ac:dyDescent="0.35">
      <c r="A10" s="3" t="s">
        <v>13</v>
      </c>
      <c r="B10" s="160"/>
      <c r="C10" s="160"/>
      <c r="D10" s="160"/>
      <c r="E10" s="160"/>
      <c r="F10" s="160"/>
      <c r="G10" s="160"/>
      <c r="H10" s="160"/>
      <c r="I10" s="160"/>
    </row>
    <row r="11" spans="1:9" x14ac:dyDescent="0.35">
      <c r="A11" s="3" t="s">
        <v>3</v>
      </c>
      <c r="B11" s="160"/>
      <c r="C11" s="160"/>
      <c r="D11" s="160"/>
      <c r="E11" s="160"/>
      <c r="F11" s="160"/>
      <c r="G11" s="160"/>
      <c r="H11" s="160"/>
      <c r="I11" s="160"/>
    </row>
    <row r="13" spans="1:9" ht="18.5" x14ac:dyDescent="0.45">
      <c r="A13" s="161" t="s">
        <v>14</v>
      </c>
      <c r="B13" s="161"/>
      <c r="C13" s="161"/>
      <c r="D13" s="161"/>
      <c r="E13" s="161"/>
      <c r="F13" s="161"/>
      <c r="G13" s="161"/>
      <c r="H13" s="161"/>
      <c r="I13" s="161"/>
    </row>
    <row r="14" spans="1:9" ht="15" customHeight="1" x14ac:dyDescent="0.35">
      <c r="A14" s="162" t="s">
        <v>17</v>
      </c>
      <c r="B14" s="163"/>
      <c r="C14" s="163"/>
      <c r="D14" s="163"/>
      <c r="E14" s="163"/>
      <c r="F14" s="163"/>
      <c r="G14" s="163"/>
      <c r="H14" s="163"/>
      <c r="I14" s="164"/>
    </row>
    <row r="15" spans="1:9" x14ac:dyDescent="0.35">
      <c r="A15" s="165"/>
      <c r="B15" s="166"/>
      <c r="C15" s="166"/>
      <c r="D15" s="166"/>
      <c r="E15" s="166"/>
      <c r="F15" s="166"/>
      <c r="G15" s="166"/>
      <c r="H15" s="166"/>
      <c r="I15" s="167"/>
    </row>
    <row r="16" spans="1:9" x14ac:dyDescent="0.35">
      <c r="A16" s="168" t="s">
        <v>18</v>
      </c>
      <c r="B16" s="169"/>
      <c r="C16" s="169"/>
      <c r="D16" s="169"/>
      <c r="E16" s="169"/>
      <c r="F16" s="169"/>
      <c r="G16" s="169"/>
      <c r="H16" s="169"/>
      <c r="I16" s="170"/>
    </row>
    <row r="17" spans="1:11" x14ac:dyDescent="0.35">
      <c r="A17" s="156" t="s">
        <v>19</v>
      </c>
      <c r="B17" s="157"/>
      <c r="C17" s="157"/>
      <c r="D17" s="157"/>
      <c r="E17" s="157"/>
      <c r="F17" s="157"/>
      <c r="G17" s="157"/>
      <c r="H17" s="157"/>
      <c r="I17" s="158"/>
    </row>
    <row r="18" spans="1:11" x14ac:dyDescent="0.35">
      <c r="A18" s="171" t="s">
        <v>20</v>
      </c>
      <c r="B18" s="172"/>
      <c r="C18" s="172"/>
      <c r="D18" s="172"/>
      <c r="E18" s="172"/>
      <c r="F18" s="172"/>
      <c r="G18" s="172"/>
      <c r="H18" s="172"/>
      <c r="I18" s="173"/>
    </row>
    <row r="19" spans="1:11" x14ac:dyDescent="0.35">
      <c r="A19" s="174" t="s">
        <v>21</v>
      </c>
      <c r="B19" s="175"/>
      <c r="C19" s="175"/>
      <c r="D19" s="175"/>
      <c r="E19" s="175"/>
      <c r="F19" s="175"/>
      <c r="G19" s="175"/>
      <c r="H19" s="175"/>
      <c r="I19" s="176"/>
    </row>
    <row r="20" spans="1:11" x14ac:dyDescent="0.35">
      <c r="A20" s="177" t="s">
        <v>22</v>
      </c>
      <c r="B20" s="178"/>
      <c r="C20" s="178"/>
      <c r="D20" s="178"/>
      <c r="E20" s="178"/>
      <c r="F20" s="178"/>
      <c r="G20" s="178"/>
      <c r="H20" s="178"/>
      <c r="I20" s="179"/>
    </row>
    <row r="21" spans="1:11" x14ac:dyDescent="0.35">
      <c r="A21" s="180" t="s">
        <v>15</v>
      </c>
      <c r="B21" s="181" t="s">
        <v>4</v>
      </c>
      <c r="C21" s="181"/>
      <c r="D21" s="181" t="s">
        <v>5</v>
      </c>
      <c r="E21" s="181"/>
      <c r="F21" s="181" t="s">
        <v>6</v>
      </c>
      <c r="G21" s="181"/>
      <c r="H21" s="181" t="s">
        <v>7</v>
      </c>
      <c r="I21" s="181"/>
    </row>
    <row r="22" spans="1:11" x14ac:dyDescent="0.35">
      <c r="A22" s="180"/>
      <c r="B22" s="160"/>
      <c r="C22" s="160"/>
      <c r="D22" s="160"/>
      <c r="E22" s="160"/>
      <c r="F22" s="160"/>
      <c r="G22" s="160"/>
      <c r="H22" s="160"/>
      <c r="I22" s="160"/>
    </row>
    <row r="24" spans="1:11" ht="18.5" x14ac:dyDescent="0.4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x14ac:dyDescent="0.35">
      <c r="A25" s="184" t="s">
        <v>25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4" t="s">
        <v>26</v>
      </c>
    </row>
    <row r="26" spans="1:11" x14ac:dyDescent="0.35">
      <c r="A26" s="183" t="s">
        <v>24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"/>
    </row>
    <row r="27" spans="1:11" x14ac:dyDescent="0.35">
      <c r="A27" s="183" t="s">
        <v>27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"/>
    </row>
    <row r="28" spans="1:11" ht="15" customHeight="1" x14ac:dyDescent="0.35">
      <c r="A28" s="182" t="s">
        <v>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"/>
    </row>
    <row r="29" spans="1:11" x14ac:dyDescent="0.35">
      <c r="A29" s="182" t="s">
        <v>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"/>
    </row>
    <row r="30" spans="1:11" x14ac:dyDescent="0.35">
      <c r="A30" s="183" t="s">
        <v>28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"/>
    </row>
    <row r="31" spans="1:11" x14ac:dyDescent="0.35">
      <c r="A31" s="183" t="s">
        <v>10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pageSetUpPr fitToPage="1"/>
  </sheetPr>
  <dimension ref="A1:K59"/>
  <sheetViews>
    <sheetView showGridLines="0" zoomScale="90" zoomScaleNormal="90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20.269531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131">
        <v>97709785.810000002</v>
      </c>
      <c r="I4" s="65">
        <v>1</v>
      </c>
      <c r="J4" s="66">
        <v>47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489631.20999999973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67144428.939999998</v>
      </c>
      <c r="I6" s="97" t="s">
        <v>54</v>
      </c>
      <c r="J6" s="96">
        <v>100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28892982.41</v>
      </c>
      <c r="I7" s="97" t="s">
        <v>54</v>
      </c>
      <c r="J7" s="96">
        <v>56</v>
      </c>
    </row>
    <row r="8" spans="1:11" s="44" customFormat="1" ht="16" customHeight="1" x14ac:dyDescent="0.35">
      <c r="B8" s="55"/>
      <c r="C8" s="57"/>
      <c r="D8" s="56"/>
      <c r="E8" s="56"/>
      <c r="G8" s="124" t="s">
        <v>170</v>
      </c>
      <c r="H8" s="68">
        <v>96527042.559999987</v>
      </c>
      <c r="I8" s="69">
        <v>0.98789534497291909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1182743.2400000149</v>
      </c>
      <c r="I9" s="125">
        <v>1.2104654924737009E-2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9.3314201994999998E-2</v>
      </c>
      <c r="H12" s="83">
        <v>9117710.6899999995</v>
      </c>
      <c r="I12" s="83">
        <v>9007343.9100000001</v>
      </c>
      <c r="J12" s="75">
        <f>H12-I12</f>
        <v>110366.77999999933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9.1869358176999996E-2</v>
      </c>
      <c r="H13" s="83">
        <v>8976535.3100000005</v>
      </c>
      <c r="I13" s="83">
        <v>8867877.4499999993</v>
      </c>
      <c r="J13" s="75">
        <f t="shared" ref="J13:J58" si="0">H13-I13</f>
        <v>108657.86000000127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5.4495762997E-2</v>
      </c>
      <c r="H14" s="83">
        <v>5324769.33</v>
      </c>
      <c r="I14" s="83">
        <v>5260314.83</v>
      </c>
      <c r="J14" s="75">
        <f t="shared" si="0"/>
        <v>64454.5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6.0998171376999998E-2</v>
      </c>
      <c r="H15" s="83">
        <v>5960118.2599999998</v>
      </c>
      <c r="I15" s="83">
        <v>5887973.0899999999</v>
      </c>
      <c r="J15" s="75">
        <f t="shared" si="0"/>
        <v>72145.169999999925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5.5276371094999999E-2</v>
      </c>
      <c r="H16" s="83">
        <v>5401042.3799999999</v>
      </c>
      <c r="I16" s="83">
        <v>5335664.63</v>
      </c>
      <c r="J16" s="75">
        <f t="shared" si="0"/>
        <v>65377.75</v>
      </c>
      <c r="K16" s="54"/>
    </row>
    <row r="17" spans="1:11" s="45" customFormat="1" ht="15" customHeight="1" x14ac:dyDescent="0.35">
      <c r="A17" s="79">
        <v>4368898000106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5.2476191177000003E-2</v>
      </c>
      <c r="H17" s="83">
        <v>5127437.4000000004</v>
      </c>
      <c r="I17" s="83">
        <v>5065371.54</v>
      </c>
      <c r="J17" s="75">
        <f t="shared" si="0"/>
        <v>62065.860000000335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5.1772858758000001E-2</v>
      </c>
      <c r="H18" s="83">
        <v>5058714.9400000004</v>
      </c>
      <c r="I18" s="83">
        <v>4997480.9400000004</v>
      </c>
      <c r="J18" s="75">
        <f t="shared" si="0"/>
        <v>61234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3.8940644874999999E-2</v>
      </c>
      <c r="H19" s="83">
        <v>3804882.07</v>
      </c>
      <c r="I19" s="83">
        <v>3758825.29</v>
      </c>
      <c r="J19" s="75">
        <f t="shared" si="0"/>
        <v>46056.779999999795</v>
      </c>
      <c r="K19" s="54"/>
    </row>
    <row r="20" spans="1:11" s="45" customFormat="1" ht="15" customHeight="1" x14ac:dyDescent="0.35">
      <c r="A20" s="79">
        <v>2016440000162</v>
      </c>
      <c r="B20" s="80" t="s">
        <v>95</v>
      </c>
      <c r="C20" s="80" t="s">
        <v>87</v>
      </c>
      <c r="D20" s="81">
        <v>237</v>
      </c>
      <c r="E20" s="81">
        <v>895</v>
      </c>
      <c r="F20" s="81">
        <v>714313</v>
      </c>
      <c r="G20" s="87">
        <v>4.1517188543000003E-2</v>
      </c>
      <c r="H20" s="83">
        <v>4056635.6</v>
      </c>
      <c r="I20" s="83">
        <v>4007531.43</v>
      </c>
      <c r="J20" s="75">
        <f t="shared" si="0"/>
        <v>49104.169999999925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3.4450577002999999E-2</v>
      </c>
      <c r="H21" s="83">
        <v>3366158.5</v>
      </c>
      <c r="I21" s="83">
        <v>3325412.31</v>
      </c>
      <c r="J21" s="75">
        <f t="shared" si="0"/>
        <v>40746.189999999944</v>
      </c>
      <c r="K21" s="54"/>
    </row>
    <row r="22" spans="1:11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3.5253943824000003E-2</v>
      </c>
      <c r="H22" s="83">
        <v>3444655.3</v>
      </c>
      <c r="I22" s="83">
        <v>3402958.94</v>
      </c>
      <c r="J22" s="75">
        <f t="shared" si="0"/>
        <v>41696.35999999987</v>
      </c>
      <c r="K22" s="54"/>
    </row>
    <row r="23" spans="1:11" s="45" customFormat="1" ht="15" customHeight="1" x14ac:dyDescent="0.35">
      <c r="A23" s="79">
        <v>2341467000120</v>
      </c>
      <c r="B23" s="80" t="s">
        <v>128</v>
      </c>
      <c r="C23" s="80" t="s">
        <v>129</v>
      </c>
      <c r="D23" s="81">
        <v>237</v>
      </c>
      <c r="E23" s="81">
        <v>895</v>
      </c>
      <c r="F23" s="81">
        <v>1160729</v>
      </c>
      <c r="G23" s="87">
        <v>2.9867946345E-2</v>
      </c>
      <c r="H23" s="83">
        <v>2918390.64</v>
      </c>
      <c r="I23" s="83">
        <v>2883064.53</v>
      </c>
      <c r="J23" s="75">
        <f t="shared" si="0"/>
        <v>35326.110000000335</v>
      </c>
      <c r="K23" s="54"/>
    </row>
    <row r="24" spans="1:11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3.0813378159E-2</v>
      </c>
      <c r="H24" s="83">
        <v>3010768.58</v>
      </c>
      <c r="I24" s="83">
        <v>2974324.27</v>
      </c>
      <c r="J24" s="75">
        <f t="shared" si="0"/>
        <v>36444.310000000056</v>
      </c>
      <c r="K24" s="54"/>
    </row>
    <row r="25" spans="1:11" s="45" customFormat="1" ht="15" customHeight="1" x14ac:dyDescent="0.35">
      <c r="A25" s="79">
        <v>2302100000106</v>
      </c>
      <c r="B25" s="80" t="s">
        <v>136</v>
      </c>
      <c r="C25" s="80" t="s">
        <v>106</v>
      </c>
      <c r="D25" s="81">
        <v>237</v>
      </c>
      <c r="E25" s="81">
        <v>895</v>
      </c>
      <c r="F25" s="81">
        <v>714550</v>
      </c>
      <c r="G25" s="87">
        <v>2.9658669661E-2</v>
      </c>
      <c r="H25" s="83">
        <v>2897942.26</v>
      </c>
      <c r="I25" s="83">
        <v>2862863.67</v>
      </c>
      <c r="J25" s="75">
        <f t="shared" si="0"/>
        <v>35078.589999999851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2.6966097389E-2</v>
      </c>
      <c r="H26" s="83">
        <v>2634851.6</v>
      </c>
      <c r="I26" s="83">
        <v>2602957.63</v>
      </c>
      <c r="J26" s="75">
        <f t="shared" si="0"/>
        <v>31893.970000000205</v>
      </c>
      <c r="K26" s="54"/>
    </row>
    <row r="27" spans="1:11" s="45" customFormat="1" ht="15" customHeight="1" x14ac:dyDescent="0.35">
      <c r="A27" s="79">
        <v>33050071000158</v>
      </c>
      <c r="B27" s="80" t="s">
        <v>140</v>
      </c>
      <c r="C27" s="80" t="s">
        <v>103</v>
      </c>
      <c r="D27" s="81">
        <v>237</v>
      </c>
      <c r="E27" s="81">
        <v>895</v>
      </c>
      <c r="F27" s="81">
        <v>797758</v>
      </c>
      <c r="G27" s="87">
        <v>2.6594279974000001E-2</v>
      </c>
      <c r="H27" s="83">
        <v>2598521.4</v>
      </c>
      <c r="I27" s="83">
        <v>2567067.2000000002</v>
      </c>
      <c r="J27" s="75">
        <f t="shared" si="0"/>
        <v>31454.199999999721</v>
      </c>
      <c r="K27" s="54"/>
    </row>
    <row r="28" spans="1:11" s="45" customFormat="1" ht="15" customHeight="1" x14ac:dyDescent="0.35">
      <c r="A28" s="79">
        <v>4172213000151</v>
      </c>
      <c r="B28" s="80" t="s">
        <v>153</v>
      </c>
      <c r="C28" s="80" t="s">
        <v>125</v>
      </c>
      <c r="D28" s="81">
        <v>237</v>
      </c>
      <c r="E28" s="81">
        <v>895</v>
      </c>
      <c r="F28" s="81">
        <v>797677</v>
      </c>
      <c r="G28" s="87">
        <v>2.7617834668999999E-2</v>
      </c>
      <c r="H28" s="83">
        <v>2698532.71</v>
      </c>
      <c r="I28" s="83">
        <v>2665867.9</v>
      </c>
      <c r="J28" s="75">
        <f t="shared" si="0"/>
        <v>32664.810000000056</v>
      </c>
      <c r="K28" s="54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2.4860104542000001E-2</v>
      </c>
      <c r="H29" s="83">
        <v>2429075.4900000002</v>
      </c>
      <c r="I29" s="83">
        <v>2399672.37</v>
      </c>
      <c r="J29" s="75">
        <f t="shared" si="0"/>
        <v>29403.120000000112</v>
      </c>
      <c r="K29" s="54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2.1036981127000001E-2</v>
      </c>
      <c r="H30" s="83">
        <v>2055518.92</v>
      </c>
      <c r="I30" s="83">
        <v>2030637.57</v>
      </c>
      <c r="J30" s="75">
        <f t="shared" si="0"/>
        <v>24881.34999999986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2.0890070765000001E-2</v>
      </c>
      <c r="H31" s="83">
        <v>2041164.34</v>
      </c>
      <c r="I31" s="83">
        <v>2016456.75</v>
      </c>
      <c r="J31" s="75">
        <f t="shared" si="0"/>
        <v>24707.590000000084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1.8937064436999999E-2</v>
      </c>
      <c r="H32" s="83">
        <v>1850336.51</v>
      </c>
      <c r="I32" s="83">
        <v>1827938.83</v>
      </c>
      <c r="J32" s="75">
        <f t="shared" si="0"/>
        <v>22397.679999999935</v>
      </c>
      <c r="K32" s="54"/>
    </row>
    <row r="33" spans="1:11" s="45" customFormat="1" ht="15" customHeight="1" x14ac:dyDescent="0.35">
      <c r="A33" s="79">
        <v>7522669000192</v>
      </c>
      <c r="B33" s="80" t="s">
        <v>142</v>
      </c>
      <c r="C33" s="80" t="s">
        <v>94</v>
      </c>
      <c r="D33" s="81">
        <v>237</v>
      </c>
      <c r="E33" s="81">
        <v>895</v>
      </c>
      <c r="F33" s="81">
        <v>791156</v>
      </c>
      <c r="G33" s="87">
        <v>2.128311502E-2</v>
      </c>
      <c r="H33" s="83">
        <v>2079568.61</v>
      </c>
      <c r="I33" s="83">
        <v>2054396.15</v>
      </c>
      <c r="J33" s="75">
        <f t="shared" si="0"/>
        <v>25172.460000000196</v>
      </c>
      <c r="K33" s="54"/>
    </row>
    <row r="34" spans="1:11" s="45" customFormat="1" ht="15" customHeight="1" x14ac:dyDescent="0.35">
      <c r="A34" s="79">
        <v>6840748000189</v>
      </c>
      <c r="B34" s="80" t="s">
        <v>147</v>
      </c>
      <c r="C34" s="80" t="s">
        <v>68</v>
      </c>
      <c r="D34" s="81">
        <v>237</v>
      </c>
      <c r="E34" s="81">
        <v>895</v>
      </c>
      <c r="F34" s="81">
        <v>797456</v>
      </c>
      <c r="G34" s="87">
        <v>1.3729606189E-2</v>
      </c>
      <c r="H34" s="83">
        <v>1341516.8799999999</v>
      </c>
      <c r="I34" s="83">
        <v>1325278.28</v>
      </c>
      <c r="J34" s="75">
        <f t="shared" si="0"/>
        <v>16238.59999999986</v>
      </c>
      <c r="K34" s="54"/>
    </row>
    <row r="35" spans="1:11" s="45" customFormat="1" ht="15" customHeight="1" x14ac:dyDescent="0.35">
      <c r="A35" s="79">
        <v>8324196000181</v>
      </c>
      <c r="B35" s="80" t="s">
        <v>151</v>
      </c>
      <c r="C35" s="80" t="s">
        <v>88</v>
      </c>
      <c r="D35" s="81">
        <v>237</v>
      </c>
      <c r="E35" s="81">
        <v>895</v>
      </c>
      <c r="F35" s="81">
        <v>714232</v>
      </c>
      <c r="G35" s="87">
        <v>1.4391818264E-2</v>
      </c>
      <c r="H35" s="83">
        <v>1406221.48</v>
      </c>
      <c r="I35" s="83">
        <v>1389199.65</v>
      </c>
      <c r="J35" s="75">
        <f t="shared" si="0"/>
        <v>17021.830000000075</v>
      </c>
      <c r="K35" s="54"/>
    </row>
    <row r="36" spans="1:11" s="45" customFormat="1" ht="15" customHeight="1" x14ac:dyDescent="0.35">
      <c r="A36" s="79">
        <v>9095183000140</v>
      </c>
      <c r="B36" s="80" t="s">
        <v>158</v>
      </c>
      <c r="C36" s="80" t="s">
        <v>126</v>
      </c>
      <c r="D36" s="81">
        <v>237</v>
      </c>
      <c r="E36" s="81">
        <v>895</v>
      </c>
      <c r="F36" s="81">
        <v>714453</v>
      </c>
      <c r="G36" s="87">
        <v>8.9511089680000006E-3</v>
      </c>
      <c r="H36" s="83">
        <v>874610.94</v>
      </c>
      <c r="I36" s="83">
        <v>864024.08</v>
      </c>
      <c r="J36" s="75">
        <f t="shared" si="0"/>
        <v>10586.859999999986</v>
      </c>
      <c r="K36" s="54"/>
    </row>
    <row r="37" spans="1:11" s="45" customFormat="1" ht="15" customHeight="1" x14ac:dyDescent="0.35">
      <c r="A37" s="79">
        <v>15413826000150</v>
      </c>
      <c r="B37" s="80" t="s">
        <v>138</v>
      </c>
      <c r="C37" s="80" t="s">
        <v>110</v>
      </c>
      <c r="D37" s="81">
        <v>237</v>
      </c>
      <c r="E37" s="81">
        <v>895</v>
      </c>
      <c r="F37" s="81">
        <v>714607</v>
      </c>
      <c r="G37" s="87">
        <v>9.8899858600000005E-3</v>
      </c>
      <c r="H37" s="83">
        <v>966348.4</v>
      </c>
      <c r="I37" s="83">
        <v>954651.09</v>
      </c>
      <c r="J37" s="75">
        <f t="shared" si="0"/>
        <v>11697.310000000056</v>
      </c>
      <c r="K37" s="54"/>
    </row>
    <row r="38" spans="1:11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8.8259842439999993E-3</v>
      </c>
      <c r="H38" s="83">
        <v>862385.03</v>
      </c>
      <c r="I38" s="83">
        <v>851946.16</v>
      </c>
      <c r="J38" s="75">
        <f t="shared" si="0"/>
        <v>10438.869999999995</v>
      </c>
      <c r="K38" s="54"/>
    </row>
    <row r="39" spans="1:11" s="45" customFormat="1" ht="15" customHeight="1" x14ac:dyDescent="0.35">
      <c r="A39" s="79">
        <v>12272084000100</v>
      </c>
      <c r="B39" s="80" t="s">
        <v>141</v>
      </c>
      <c r="C39" s="80" t="s">
        <v>65</v>
      </c>
      <c r="D39" s="81">
        <v>237</v>
      </c>
      <c r="E39" s="81">
        <v>895</v>
      </c>
      <c r="F39" s="81">
        <v>797421</v>
      </c>
      <c r="G39" s="87">
        <v>8.8685650349999996E-3</v>
      </c>
      <c r="H39" s="83">
        <v>866545.59</v>
      </c>
      <c r="I39" s="83">
        <v>856056.35</v>
      </c>
      <c r="J39" s="75">
        <f t="shared" si="0"/>
        <v>10489.239999999991</v>
      </c>
      <c r="K39" s="54"/>
    </row>
    <row r="40" spans="1:11" s="45" customFormat="1" ht="15" customHeight="1" x14ac:dyDescent="0.35">
      <c r="A40" s="79">
        <v>7282377000120</v>
      </c>
      <c r="B40" s="80" t="s">
        <v>100</v>
      </c>
      <c r="C40" s="80" t="s">
        <v>131</v>
      </c>
      <c r="D40" s="81">
        <v>237</v>
      </c>
      <c r="E40" s="81">
        <v>895</v>
      </c>
      <c r="F40" s="81">
        <v>783765</v>
      </c>
      <c r="G40" s="87">
        <v>8.6513223109999995E-3</v>
      </c>
      <c r="H40" s="83">
        <v>845318.85</v>
      </c>
      <c r="I40" s="83">
        <v>835086.56</v>
      </c>
      <c r="J40" s="75">
        <f t="shared" si="0"/>
        <v>10232.289999999921</v>
      </c>
      <c r="K40" s="54"/>
    </row>
    <row r="41" spans="1:11" s="45" customFormat="1" ht="15" customHeight="1" x14ac:dyDescent="0.35">
      <c r="A41" s="79">
        <v>13017462000163</v>
      </c>
      <c r="B41" s="80" t="s">
        <v>159</v>
      </c>
      <c r="C41" s="80" t="s">
        <v>89</v>
      </c>
      <c r="D41" s="81">
        <v>237</v>
      </c>
      <c r="E41" s="81">
        <v>895</v>
      </c>
      <c r="F41" s="81">
        <v>797219</v>
      </c>
      <c r="G41" s="87">
        <v>7.6265899449999997E-3</v>
      </c>
      <c r="H41" s="83">
        <v>745192.47</v>
      </c>
      <c r="I41" s="83">
        <v>736172.17</v>
      </c>
      <c r="J41" s="75">
        <f t="shared" si="0"/>
        <v>9020.2999999999302</v>
      </c>
      <c r="K41" s="54"/>
    </row>
    <row r="42" spans="1:11" s="45" customFormat="1" ht="15" customHeight="1" x14ac:dyDescent="0.35">
      <c r="A42" s="79">
        <v>53859112000169</v>
      </c>
      <c r="B42" s="80" t="s">
        <v>116</v>
      </c>
      <c r="C42" s="80" t="s">
        <v>112</v>
      </c>
      <c r="D42" s="81">
        <v>237</v>
      </c>
      <c r="E42" s="81">
        <v>895</v>
      </c>
      <c r="F42" s="81">
        <v>714577</v>
      </c>
      <c r="G42" s="87">
        <v>7.1823079360000004E-3</v>
      </c>
      <c r="H42" s="83">
        <v>701781.77</v>
      </c>
      <c r="I42" s="83">
        <v>693286.94</v>
      </c>
      <c r="J42" s="75">
        <f t="shared" si="0"/>
        <v>8494.8300000000745</v>
      </c>
      <c r="K42" s="54"/>
    </row>
    <row r="43" spans="1:11" s="45" customFormat="1" ht="15" customHeight="1" x14ac:dyDescent="0.35">
      <c r="A43" s="79">
        <v>25086034000171</v>
      </c>
      <c r="B43" s="80" t="s">
        <v>101</v>
      </c>
      <c r="C43" s="80" t="s">
        <v>111</v>
      </c>
      <c r="D43" s="81">
        <v>237</v>
      </c>
      <c r="E43" s="81">
        <v>895</v>
      </c>
      <c r="F43" s="81">
        <v>715468</v>
      </c>
      <c r="G43" s="87">
        <v>6.2096952209999999E-3</v>
      </c>
      <c r="H43" s="83">
        <v>606747.99</v>
      </c>
      <c r="I43" s="83">
        <v>599403.51</v>
      </c>
      <c r="J43" s="75">
        <f t="shared" si="0"/>
        <v>7344.4799999999814</v>
      </c>
      <c r="K43" s="54"/>
    </row>
    <row r="44" spans="1:11" s="45" customFormat="1" ht="15" customHeight="1" x14ac:dyDescent="0.35">
      <c r="A44" s="79">
        <v>5965546000109</v>
      </c>
      <c r="B44" s="80" t="s">
        <v>137</v>
      </c>
      <c r="C44" s="80" t="s">
        <v>66</v>
      </c>
      <c r="D44" s="81">
        <v>237</v>
      </c>
      <c r="E44" s="81">
        <v>895</v>
      </c>
      <c r="F44" s="81">
        <v>1157019</v>
      </c>
      <c r="G44" s="87">
        <v>5.5084896109999998E-3</v>
      </c>
      <c r="H44" s="83">
        <v>538233.34</v>
      </c>
      <c r="I44" s="83">
        <v>531718.21</v>
      </c>
      <c r="J44" s="75">
        <f t="shared" si="0"/>
        <v>6515.1300000000047</v>
      </c>
      <c r="K44" s="54"/>
    </row>
    <row r="45" spans="1:11" s="45" customFormat="1" ht="15" customHeight="1" x14ac:dyDescent="0.35">
      <c r="A45" s="79">
        <v>19527639000158</v>
      </c>
      <c r="B45" s="80" t="s">
        <v>96</v>
      </c>
      <c r="C45" s="80" t="s">
        <v>90</v>
      </c>
      <c r="D45" s="81">
        <v>237</v>
      </c>
      <c r="E45" s="81">
        <v>895</v>
      </c>
      <c r="F45" s="81">
        <v>714429</v>
      </c>
      <c r="G45" s="87">
        <v>2.9375073089999999E-3</v>
      </c>
      <c r="H45" s="83">
        <v>287023.21000000002</v>
      </c>
      <c r="I45" s="83">
        <v>283548.89</v>
      </c>
      <c r="J45" s="75">
        <f t="shared" si="0"/>
        <v>3474.320000000007</v>
      </c>
      <c r="K45" s="54"/>
    </row>
    <row r="46" spans="1:11" s="45" customFormat="1" ht="15" customHeight="1" x14ac:dyDescent="0.35">
      <c r="A46" s="79">
        <v>27485069000109</v>
      </c>
      <c r="B46" s="80" t="s">
        <v>163</v>
      </c>
      <c r="C46" s="80" t="s">
        <v>91</v>
      </c>
      <c r="D46" s="81">
        <v>237</v>
      </c>
      <c r="E46" s="81">
        <v>895</v>
      </c>
      <c r="F46" s="81">
        <v>1169033</v>
      </c>
      <c r="G46" s="87">
        <v>1.9959158480000001E-3</v>
      </c>
      <c r="H46" s="83">
        <v>195020.51</v>
      </c>
      <c r="I46" s="83">
        <v>192659.85</v>
      </c>
      <c r="J46" s="75">
        <f t="shared" si="0"/>
        <v>2360.6600000000035</v>
      </c>
      <c r="K46" s="54"/>
    </row>
    <row r="47" spans="1:11" s="45" customFormat="1" ht="15" customHeight="1" x14ac:dyDescent="0.35">
      <c r="A47" s="79">
        <v>8826596000195</v>
      </c>
      <c r="B47" s="80" t="s">
        <v>157</v>
      </c>
      <c r="C47" s="80" t="s">
        <v>114</v>
      </c>
      <c r="D47" s="81">
        <v>237</v>
      </c>
      <c r="E47" s="81">
        <v>895</v>
      </c>
      <c r="F47" s="81">
        <v>714437</v>
      </c>
      <c r="G47" s="87">
        <v>1.5254617409999999E-3</v>
      </c>
      <c r="H47" s="83">
        <v>149052.54</v>
      </c>
      <c r="I47" s="83">
        <v>147248.31</v>
      </c>
      <c r="J47" s="75">
        <f t="shared" si="0"/>
        <v>1804.2300000000105</v>
      </c>
      <c r="K47" s="54"/>
    </row>
    <row r="48" spans="1:11" s="45" customFormat="1" ht="15" customHeight="1" x14ac:dyDescent="0.35">
      <c r="A48" s="79">
        <v>90660754000160</v>
      </c>
      <c r="B48" s="80" t="s">
        <v>178</v>
      </c>
      <c r="C48" s="80" t="s">
        <v>177</v>
      </c>
      <c r="D48" s="81">
        <v>237</v>
      </c>
      <c r="E48" s="81">
        <v>895</v>
      </c>
      <c r="F48" s="81">
        <v>1055852</v>
      </c>
      <c r="G48" s="87">
        <v>8.9317880800000003E-4</v>
      </c>
      <c r="H48" s="83">
        <v>87272.31</v>
      </c>
      <c r="I48" s="83">
        <v>86215.91</v>
      </c>
      <c r="J48" s="75">
        <f t="shared" si="0"/>
        <v>1056.3999999999942</v>
      </c>
      <c r="K48" s="54"/>
    </row>
    <row r="49" spans="1:11" s="45" customFormat="1" ht="15" customHeight="1" x14ac:dyDescent="0.35">
      <c r="A49" s="79">
        <v>23664303000104</v>
      </c>
      <c r="B49" s="80" t="s">
        <v>154</v>
      </c>
      <c r="C49" s="80" t="s">
        <v>127</v>
      </c>
      <c r="D49" s="81">
        <v>237</v>
      </c>
      <c r="E49" s="81">
        <v>895</v>
      </c>
      <c r="F49" s="81">
        <v>724386</v>
      </c>
      <c r="G49" s="87">
        <v>1.0530908359999999E-3</v>
      </c>
      <c r="H49" s="83">
        <v>102897.28</v>
      </c>
      <c r="I49" s="83">
        <v>101651.74</v>
      </c>
      <c r="J49" s="75">
        <f t="shared" si="0"/>
        <v>1245.5399999999936</v>
      </c>
      <c r="K49" s="54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6.0037609900000005E-4</v>
      </c>
      <c r="H50" s="83">
        <v>58662.62</v>
      </c>
      <c r="I50" s="83">
        <v>57952.53</v>
      </c>
      <c r="J50" s="75">
        <f t="shared" si="0"/>
        <v>710.09000000000378</v>
      </c>
      <c r="K50" s="54"/>
    </row>
    <row r="51" spans="1:11" s="45" customFormat="1" ht="15" customHeight="1" x14ac:dyDescent="0.35">
      <c r="A51" s="79">
        <v>83855973000130</v>
      </c>
      <c r="B51" s="80" t="s">
        <v>171</v>
      </c>
      <c r="C51" s="80" t="s">
        <v>172</v>
      </c>
      <c r="D51" s="81">
        <v>237</v>
      </c>
      <c r="E51" s="81">
        <v>895</v>
      </c>
      <c r="F51" s="81">
        <v>742147</v>
      </c>
      <c r="G51" s="87">
        <v>5.0390664099999997E-4</v>
      </c>
      <c r="H51" s="83">
        <v>49236.61</v>
      </c>
      <c r="I51" s="83">
        <v>48640.62</v>
      </c>
      <c r="J51" s="75">
        <f t="shared" si="0"/>
        <v>595.98999999999796</v>
      </c>
      <c r="K51" s="54"/>
    </row>
    <row r="52" spans="1:11" s="45" customFormat="1" ht="15" customHeight="1" x14ac:dyDescent="0.35">
      <c r="A52" s="79">
        <v>88446034000155</v>
      </c>
      <c r="B52" s="80" t="s">
        <v>120</v>
      </c>
      <c r="C52" s="80" t="s">
        <v>122</v>
      </c>
      <c r="D52" s="81">
        <v>237</v>
      </c>
      <c r="E52" s="81">
        <v>895</v>
      </c>
      <c r="F52" s="81">
        <v>1359819</v>
      </c>
      <c r="G52" s="87">
        <v>4.2487617399999998E-4</v>
      </c>
      <c r="H52" s="83">
        <v>41514.559999999998</v>
      </c>
      <c r="I52" s="83">
        <v>41012.04</v>
      </c>
      <c r="J52" s="75">
        <f t="shared" si="0"/>
        <v>502.5199999999968</v>
      </c>
      <c r="K52" s="54"/>
    </row>
    <row r="53" spans="1:11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3.6876204100000002E-4</v>
      </c>
      <c r="H53" s="83">
        <v>36031.660000000003</v>
      </c>
      <c r="I53" s="83">
        <v>35595.51</v>
      </c>
      <c r="J53" s="75">
        <f t="shared" si="0"/>
        <v>436.15000000000146</v>
      </c>
      <c r="K53" s="54"/>
    </row>
    <row r="54" spans="1:11" s="45" customFormat="1" ht="15" customHeight="1" x14ac:dyDescent="0.35">
      <c r="A54" s="79">
        <v>95289500000100</v>
      </c>
      <c r="B54" s="80" t="s">
        <v>119</v>
      </c>
      <c r="C54" s="80" t="s">
        <v>121</v>
      </c>
      <c r="D54" s="81">
        <v>237</v>
      </c>
      <c r="E54" s="81">
        <v>895</v>
      </c>
      <c r="F54" s="81">
        <v>1173057</v>
      </c>
      <c r="G54" s="87">
        <v>3.4457541499999998E-4</v>
      </c>
      <c r="H54" s="83">
        <v>33668.39</v>
      </c>
      <c r="I54" s="83">
        <v>33260.85</v>
      </c>
      <c r="J54" s="75">
        <f t="shared" si="0"/>
        <v>407.54000000000087</v>
      </c>
      <c r="K54" s="54"/>
    </row>
    <row r="55" spans="1:11" s="45" customFormat="1" ht="15" customHeight="1" x14ac:dyDescent="0.35">
      <c r="A55" s="79">
        <v>97839922000129</v>
      </c>
      <c r="B55" s="80" t="s">
        <v>175</v>
      </c>
      <c r="C55" s="80" t="s">
        <v>174</v>
      </c>
      <c r="D55" s="81">
        <v>237</v>
      </c>
      <c r="E55" s="81">
        <v>895</v>
      </c>
      <c r="F55" s="81">
        <v>1385097</v>
      </c>
      <c r="G55" s="87">
        <v>2.2950997E-4</v>
      </c>
      <c r="H55" s="83">
        <v>22425.37</v>
      </c>
      <c r="I55" s="83">
        <v>22153.919999999998</v>
      </c>
      <c r="J55" s="75">
        <f t="shared" si="0"/>
        <v>271.45000000000073</v>
      </c>
      <c r="K55" s="54"/>
    </row>
    <row r="56" spans="1:11" s="45" customFormat="1" ht="15" customHeight="1" x14ac:dyDescent="0.35">
      <c r="A56" s="79">
        <v>89889604000144</v>
      </c>
      <c r="B56" s="80" t="s">
        <v>97</v>
      </c>
      <c r="C56" s="80" t="s">
        <v>92</v>
      </c>
      <c r="D56" s="81">
        <v>237</v>
      </c>
      <c r="E56" s="81">
        <v>895</v>
      </c>
      <c r="F56" s="81">
        <v>1327577</v>
      </c>
      <c r="G56" s="87">
        <v>1.7606885400000001E-4</v>
      </c>
      <c r="H56" s="83">
        <v>17203.650000000001</v>
      </c>
      <c r="I56" s="83">
        <v>16995.41</v>
      </c>
      <c r="J56" s="75">
        <f t="shared" si="0"/>
        <v>208.2400000000016</v>
      </c>
      <c r="K56" s="54"/>
    </row>
    <row r="57" spans="1:11" s="45" customFormat="1" ht="15" customHeight="1" x14ac:dyDescent="0.35">
      <c r="A57" s="79">
        <v>97578090000134</v>
      </c>
      <c r="B57" s="80" t="s">
        <v>98</v>
      </c>
      <c r="C57" s="80" t="s">
        <v>93</v>
      </c>
      <c r="D57" s="81">
        <v>237</v>
      </c>
      <c r="E57" s="81">
        <v>895</v>
      </c>
      <c r="F57" s="81">
        <v>1339591</v>
      </c>
      <c r="G57" s="87">
        <v>1.4773617499999999E-4</v>
      </c>
      <c r="H57" s="83">
        <v>14435.27</v>
      </c>
      <c r="I57" s="83">
        <v>14260.54</v>
      </c>
      <c r="J57" s="75">
        <f t="shared" si="0"/>
        <v>174.72999999999956</v>
      </c>
      <c r="K57" s="54"/>
    </row>
    <row r="58" spans="1:11" s="45" customFormat="1" ht="15" customHeight="1" x14ac:dyDescent="0.35">
      <c r="A58" s="79">
        <v>79850574000109</v>
      </c>
      <c r="B58" s="80" t="s">
        <v>80</v>
      </c>
      <c r="C58" s="80" t="s">
        <v>81</v>
      </c>
      <c r="D58" s="81">
        <v>237</v>
      </c>
      <c r="E58" s="81">
        <v>895</v>
      </c>
      <c r="F58" s="81">
        <v>1336150</v>
      </c>
      <c r="G58" s="87">
        <v>7.2748598999999994E-5</v>
      </c>
      <c r="H58" s="83">
        <v>7108.25</v>
      </c>
      <c r="I58" s="83">
        <v>7022.21</v>
      </c>
      <c r="J58" s="75">
        <f t="shared" si="0"/>
        <v>86.039999999999964</v>
      </c>
      <c r="K58" s="54"/>
    </row>
    <row r="59" spans="1:11" s="58" customFormat="1" ht="17.25" customHeight="1" x14ac:dyDescent="0.35">
      <c r="A59" s="222"/>
      <c r="B59" s="223"/>
      <c r="C59" s="223"/>
      <c r="D59" s="223"/>
      <c r="E59" s="223"/>
      <c r="F59" s="224"/>
      <c r="G59" s="76">
        <f>SUM(G12:G58)</f>
        <v>1.0000000000030003</v>
      </c>
      <c r="H59" s="76">
        <f>SUM(H12:H58)</f>
        <v>97709785.810000002</v>
      </c>
      <c r="I59" s="76">
        <f>SUM(I12:I58)</f>
        <v>96527042.560000002</v>
      </c>
      <c r="J59" s="76">
        <f>SUM(J12:J58)</f>
        <v>1182743.2500000005</v>
      </c>
    </row>
  </sheetData>
  <mergeCells count="2">
    <mergeCell ref="A1:K1"/>
    <mergeCell ref="A59:F59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1">
    <pageSetUpPr fitToPage="1"/>
  </sheetPr>
  <dimension ref="A1:K60"/>
  <sheetViews>
    <sheetView showGridLines="0" zoomScale="95" zoomScaleNormal="95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106937910.52999999</v>
      </c>
      <c r="I4" s="65">
        <v>1</v>
      </c>
      <c r="J4" s="66">
        <v>48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369333.35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64991108.330000013</v>
      </c>
      <c r="I6" s="97">
        <v>1</v>
      </c>
      <c r="J6" s="96">
        <v>100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40256513.370000005</v>
      </c>
      <c r="I7" s="97" t="s">
        <v>54</v>
      </c>
      <c r="J7" s="96">
        <v>53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105616955.05000001</v>
      </c>
      <c r="I8" s="117">
        <f>H8/H4</f>
        <v>0.98764745380330399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1320955.4699999744</v>
      </c>
      <c r="I9" s="116">
        <f>H9/H4</f>
        <v>1.2352546103183848E-2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61695227000193</v>
      </c>
      <c r="B12" s="80" t="s">
        <v>156</v>
      </c>
      <c r="C12" s="80" t="s">
        <v>64</v>
      </c>
      <c r="D12" s="81">
        <v>237</v>
      </c>
      <c r="E12" s="81">
        <v>895</v>
      </c>
      <c r="F12" s="81">
        <v>714305</v>
      </c>
      <c r="G12" s="87">
        <v>9.6325383102999998E-2</v>
      </c>
      <c r="H12" s="83">
        <v>10300835.199999999</v>
      </c>
      <c r="I12" s="83">
        <v>10173593.66</v>
      </c>
      <c r="J12" s="75">
        <f t="shared" ref="J12:J59" si="0">H12-I12</f>
        <v>127241.53999999911</v>
      </c>
      <c r="K12" s="54"/>
    </row>
    <row r="13" spans="1:11" s="45" customFormat="1" ht="15" customHeight="1" x14ac:dyDescent="0.35">
      <c r="A13" s="79">
        <v>6981180000116</v>
      </c>
      <c r="B13" s="80" t="s">
        <v>133</v>
      </c>
      <c r="C13" s="80" t="s">
        <v>69</v>
      </c>
      <c r="D13" s="81">
        <v>237</v>
      </c>
      <c r="E13" s="81">
        <v>895</v>
      </c>
      <c r="F13" s="81">
        <v>767859</v>
      </c>
      <c r="G13" s="87">
        <v>9.6155746442000006E-2</v>
      </c>
      <c r="H13" s="83">
        <v>10282694.609999999</v>
      </c>
      <c r="I13" s="83">
        <v>10155677.15</v>
      </c>
      <c r="J13" s="75">
        <f t="shared" si="0"/>
        <v>127017.45999999903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5.6798029716000002E-2</v>
      </c>
      <c r="H14" s="83">
        <v>6073862.6200000001</v>
      </c>
      <c r="I14" s="83">
        <v>5998834.9500000002</v>
      </c>
      <c r="J14" s="75">
        <f t="shared" si="0"/>
        <v>75027.669999999925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6.5926244445000004E-2</v>
      </c>
      <c r="H15" s="83">
        <v>7050014.8300000001</v>
      </c>
      <c r="I15" s="83">
        <v>6962929.2000000002</v>
      </c>
      <c r="J15" s="75">
        <f t="shared" si="0"/>
        <v>87085.629999999888</v>
      </c>
      <c r="K15" s="54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5.735928278E-2</v>
      </c>
      <c r="H16" s="83">
        <v>6133881.8499999996</v>
      </c>
      <c r="I16" s="83">
        <v>6058112.79</v>
      </c>
      <c r="J16" s="75">
        <f t="shared" si="0"/>
        <v>75769.05999999959</v>
      </c>
      <c r="K16" s="54"/>
    </row>
    <row r="17" spans="1:11" s="45" customFormat="1" ht="15" customHeight="1" x14ac:dyDescent="0.35">
      <c r="A17" s="79">
        <v>4368898000106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5.1876113275000003E-2</v>
      </c>
      <c r="H17" s="83">
        <v>5547523.1600000001</v>
      </c>
      <c r="I17" s="83">
        <v>5478997.1200000001</v>
      </c>
      <c r="J17" s="75">
        <f t="shared" si="0"/>
        <v>68526.040000000037</v>
      </c>
      <c r="K17" s="54"/>
    </row>
    <row r="18" spans="1:11" s="45" customFormat="1" ht="15" customHeight="1" x14ac:dyDescent="0.35">
      <c r="A18" s="79">
        <v>15139629000194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4.9696604633999997E-2</v>
      </c>
      <c r="H18" s="83">
        <v>5314451.0599999996</v>
      </c>
      <c r="I18" s="83">
        <v>5248804.0599999996</v>
      </c>
      <c r="J18" s="75">
        <f t="shared" si="0"/>
        <v>65647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4.0458796778000003E-2</v>
      </c>
      <c r="H19" s="83">
        <v>4326579.1900000004</v>
      </c>
      <c r="I19" s="83">
        <v>4273134.92</v>
      </c>
      <c r="J19" s="75">
        <f t="shared" si="0"/>
        <v>53444.270000000484</v>
      </c>
      <c r="K19" s="54"/>
    </row>
    <row r="20" spans="1:11" s="45" customFormat="1" ht="15" customHeight="1" x14ac:dyDescent="0.35">
      <c r="A20" s="79">
        <v>2016440000162</v>
      </c>
      <c r="B20" s="80" t="s">
        <v>95</v>
      </c>
      <c r="C20" s="80" t="s">
        <v>87</v>
      </c>
      <c r="D20" s="81">
        <v>237</v>
      </c>
      <c r="E20" s="81">
        <v>895</v>
      </c>
      <c r="F20" s="81">
        <v>714313</v>
      </c>
      <c r="G20" s="87">
        <v>3.938409306E-2</v>
      </c>
      <c r="H20" s="83">
        <v>4211652.62</v>
      </c>
      <c r="I20" s="83">
        <v>4159627.99</v>
      </c>
      <c r="J20" s="75">
        <f t="shared" si="0"/>
        <v>52024.629999999888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3.6585544551999999E-2</v>
      </c>
      <c r="H21" s="83">
        <v>3912381.69</v>
      </c>
      <c r="I21" s="83">
        <v>3864053.81</v>
      </c>
      <c r="J21" s="75">
        <f t="shared" si="0"/>
        <v>48327.879999999888</v>
      </c>
      <c r="K21" s="54"/>
    </row>
    <row r="22" spans="1:11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3.3483225194000002E-2</v>
      </c>
      <c r="H22" s="83">
        <v>3580626.14</v>
      </c>
      <c r="I22" s="83">
        <v>3536396.29</v>
      </c>
      <c r="J22" s="75">
        <f t="shared" si="0"/>
        <v>44229.850000000093</v>
      </c>
      <c r="K22" s="54"/>
    </row>
    <row r="23" spans="1:11" s="45" customFormat="1" ht="15" customHeight="1" x14ac:dyDescent="0.35">
      <c r="A23" s="79">
        <v>2341467000120</v>
      </c>
      <c r="B23" s="80" t="s">
        <v>128</v>
      </c>
      <c r="C23" s="80" t="s">
        <v>129</v>
      </c>
      <c r="D23" s="81">
        <v>237</v>
      </c>
      <c r="E23" s="81">
        <v>895</v>
      </c>
      <c r="F23" s="81">
        <v>1160729</v>
      </c>
      <c r="G23" s="87">
        <v>2.8896795108999999E-2</v>
      </c>
      <c r="H23" s="83">
        <v>3090162.89</v>
      </c>
      <c r="I23" s="83">
        <v>3051991.51</v>
      </c>
      <c r="J23" s="75">
        <f t="shared" si="0"/>
        <v>38171.380000000354</v>
      </c>
      <c r="K23" s="54"/>
    </row>
    <row r="24" spans="1:11" s="45" customFormat="1" ht="15" customHeight="1" x14ac:dyDescent="0.35">
      <c r="A24" s="79">
        <v>7047251000170</v>
      </c>
      <c r="B24" s="80" t="s">
        <v>150</v>
      </c>
      <c r="C24" s="80" t="s">
        <v>105</v>
      </c>
      <c r="D24" s="81">
        <v>237</v>
      </c>
      <c r="E24" s="81">
        <v>895</v>
      </c>
      <c r="F24" s="81">
        <v>714097</v>
      </c>
      <c r="G24" s="87">
        <v>2.9524562096999999E-2</v>
      </c>
      <c r="H24" s="83">
        <v>3157294.98</v>
      </c>
      <c r="I24" s="83">
        <v>3118294.35</v>
      </c>
      <c r="J24" s="75">
        <f t="shared" si="0"/>
        <v>39000.629999999888</v>
      </c>
      <c r="K24" s="54"/>
    </row>
    <row r="25" spans="1:11" s="45" customFormat="1" ht="15" customHeight="1" x14ac:dyDescent="0.35">
      <c r="A25" s="79">
        <v>2302100000106</v>
      </c>
      <c r="B25" s="80" t="s">
        <v>136</v>
      </c>
      <c r="C25" s="80" t="s">
        <v>106</v>
      </c>
      <c r="D25" s="81">
        <v>237</v>
      </c>
      <c r="E25" s="81">
        <v>895</v>
      </c>
      <c r="F25" s="81">
        <v>714550</v>
      </c>
      <c r="G25" s="87">
        <v>2.9136430893000002E-2</v>
      </c>
      <c r="H25" s="83">
        <v>3115789.04</v>
      </c>
      <c r="I25" s="83">
        <v>3077301.11</v>
      </c>
      <c r="J25" s="75">
        <f t="shared" si="0"/>
        <v>38487.930000000168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2.5831879791999999E-2</v>
      </c>
      <c r="H26" s="83">
        <v>2762407.25</v>
      </c>
      <c r="I26" s="83">
        <v>2728284.49</v>
      </c>
      <c r="J26" s="75">
        <f t="shared" si="0"/>
        <v>34122.759999999776</v>
      </c>
      <c r="K26" s="54"/>
    </row>
    <row r="27" spans="1:11" s="45" customFormat="1" ht="15" customHeight="1" x14ac:dyDescent="0.35">
      <c r="A27" s="79">
        <v>33050071000158</v>
      </c>
      <c r="B27" s="80" t="s">
        <v>140</v>
      </c>
      <c r="C27" s="80" t="s">
        <v>103</v>
      </c>
      <c r="D27" s="81">
        <v>237</v>
      </c>
      <c r="E27" s="81">
        <v>895</v>
      </c>
      <c r="F27" s="81">
        <v>797758</v>
      </c>
      <c r="G27" s="87">
        <v>2.6890750022999999E-2</v>
      </c>
      <c r="H27" s="83">
        <v>2875640.62</v>
      </c>
      <c r="I27" s="83">
        <v>2840119.14</v>
      </c>
      <c r="J27" s="75">
        <f t="shared" si="0"/>
        <v>35521.479999999981</v>
      </c>
      <c r="K27" s="54"/>
    </row>
    <row r="28" spans="1:11" s="45" customFormat="1" ht="15" customHeight="1" x14ac:dyDescent="0.35">
      <c r="A28" s="79">
        <v>4172213000151</v>
      </c>
      <c r="B28" s="80" t="s">
        <v>153</v>
      </c>
      <c r="C28" s="80" t="s">
        <v>125</v>
      </c>
      <c r="D28" s="81">
        <v>237</v>
      </c>
      <c r="E28" s="81">
        <v>895</v>
      </c>
      <c r="F28" s="81">
        <v>797677</v>
      </c>
      <c r="G28" s="87">
        <v>2.7855700801E-2</v>
      </c>
      <c r="H28" s="83">
        <v>2978830.44</v>
      </c>
      <c r="I28" s="83">
        <v>2942034.3</v>
      </c>
      <c r="J28" s="75">
        <f t="shared" si="0"/>
        <v>36796.14000000013</v>
      </c>
      <c r="K28" s="54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2.2318690801000001E-2</v>
      </c>
      <c r="H29" s="83">
        <v>2386714.16</v>
      </c>
      <c r="I29" s="83">
        <v>2357232.16</v>
      </c>
      <c r="J29" s="75">
        <f t="shared" si="0"/>
        <v>29482</v>
      </c>
      <c r="K29" s="54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2.2524123747E-2</v>
      </c>
      <c r="H30" s="83">
        <v>2408682.73</v>
      </c>
      <c r="I30" s="83">
        <v>2378929.37</v>
      </c>
      <c r="J30" s="75">
        <f t="shared" si="0"/>
        <v>29753.35999999987</v>
      </c>
      <c r="K30" s="54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2.1075836051E-2</v>
      </c>
      <c r="H31" s="83">
        <v>2253805.87</v>
      </c>
      <c r="I31" s="83">
        <v>2225965.63</v>
      </c>
      <c r="J31" s="75">
        <f t="shared" si="0"/>
        <v>27840.240000000224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1.7809011794999999E-2</v>
      </c>
      <c r="H32" s="83">
        <v>1904458.51</v>
      </c>
      <c r="I32" s="83">
        <v>1880933.6</v>
      </c>
      <c r="J32" s="75">
        <f t="shared" si="0"/>
        <v>23524.909999999916</v>
      </c>
      <c r="K32" s="54"/>
    </row>
    <row r="33" spans="1:11" s="45" customFormat="1" ht="15" customHeight="1" x14ac:dyDescent="0.35">
      <c r="A33" s="79">
        <v>7522669000192</v>
      </c>
      <c r="B33" s="80" t="s">
        <v>142</v>
      </c>
      <c r="C33" s="80" t="s">
        <v>94</v>
      </c>
      <c r="D33" s="81">
        <v>237</v>
      </c>
      <c r="E33" s="81">
        <v>895</v>
      </c>
      <c r="F33" s="81">
        <v>791156</v>
      </c>
      <c r="G33" s="87">
        <v>2.1660575455000001E-2</v>
      </c>
      <c r="H33" s="83">
        <v>2316336.6800000002</v>
      </c>
      <c r="I33" s="83">
        <v>2287724.02</v>
      </c>
      <c r="J33" s="75">
        <f t="shared" si="0"/>
        <v>28612.660000000149</v>
      </c>
      <c r="K33" s="54"/>
    </row>
    <row r="34" spans="1:11" s="45" customFormat="1" ht="15" customHeight="1" x14ac:dyDescent="0.35">
      <c r="A34" s="79">
        <v>6840748000189</v>
      </c>
      <c r="B34" s="80" t="s">
        <v>147</v>
      </c>
      <c r="C34" s="80" t="s">
        <v>68</v>
      </c>
      <c r="D34" s="81">
        <v>237</v>
      </c>
      <c r="E34" s="81">
        <v>895</v>
      </c>
      <c r="F34" s="81">
        <v>797456</v>
      </c>
      <c r="G34" s="87">
        <v>1.3292369029E-2</v>
      </c>
      <c r="H34" s="83">
        <v>1421458.17</v>
      </c>
      <c r="I34" s="83">
        <v>1403899.54</v>
      </c>
      <c r="J34" s="75">
        <f t="shared" si="0"/>
        <v>17558.629999999888</v>
      </c>
      <c r="K34" s="54"/>
    </row>
    <row r="35" spans="1:11" s="45" customFormat="1" ht="15" customHeight="1" x14ac:dyDescent="0.35">
      <c r="A35" s="79">
        <v>8324196000181</v>
      </c>
      <c r="B35" s="80" t="s">
        <v>151</v>
      </c>
      <c r="C35" s="80" t="s">
        <v>88</v>
      </c>
      <c r="D35" s="81">
        <v>237</v>
      </c>
      <c r="E35" s="81">
        <v>895</v>
      </c>
      <c r="F35" s="81">
        <v>714232</v>
      </c>
      <c r="G35" s="87">
        <v>1.4445383609000001E-2</v>
      </c>
      <c r="H35" s="83">
        <v>1544759.14</v>
      </c>
      <c r="I35" s="83">
        <v>1525677.43</v>
      </c>
      <c r="J35" s="75">
        <f t="shared" si="0"/>
        <v>19081.709999999963</v>
      </c>
      <c r="K35" s="54"/>
    </row>
    <row r="36" spans="1:11" s="45" customFormat="1" ht="15" customHeight="1" x14ac:dyDescent="0.35">
      <c r="A36" s="79">
        <v>15413826000150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1.0394915465E-2</v>
      </c>
      <c r="H36" s="83">
        <v>1111610.54</v>
      </c>
      <c r="I36" s="83">
        <v>1097879.32</v>
      </c>
      <c r="J36" s="75">
        <f t="shared" si="0"/>
        <v>13731.219999999972</v>
      </c>
      <c r="K36" s="54"/>
    </row>
    <row r="37" spans="1:11" s="45" customFormat="1" ht="15" customHeight="1" x14ac:dyDescent="0.35">
      <c r="A37" s="79">
        <v>5914650000166</v>
      </c>
      <c r="B37" s="80" t="s">
        <v>148</v>
      </c>
      <c r="C37" s="80" t="s">
        <v>132</v>
      </c>
      <c r="D37" s="81">
        <v>237</v>
      </c>
      <c r="E37" s="81">
        <v>895</v>
      </c>
      <c r="F37" s="81">
        <v>978914</v>
      </c>
      <c r="G37" s="87">
        <v>9.5627794200000005E-3</v>
      </c>
      <c r="H37" s="83">
        <v>1022623.65</v>
      </c>
      <c r="I37" s="83">
        <v>1009991.64</v>
      </c>
      <c r="J37" s="75">
        <f t="shared" si="0"/>
        <v>12632.010000000009</v>
      </c>
      <c r="K37" s="54"/>
    </row>
    <row r="38" spans="1:11" s="45" customFormat="1" ht="15" customHeight="1" x14ac:dyDescent="0.35">
      <c r="A38" s="79">
        <v>12272084000100</v>
      </c>
      <c r="B38" s="80" t="s">
        <v>141</v>
      </c>
      <c r="C38" s="80" t="s">
        <v>65</v>
      </c>
      <c r="D38" s="81">
        <v>237</v>
      </c>
      <c r="E38" s="81">
        <v>895</v>
      </c>
      <c r="F38" s="81">
        <v>797421</v>
      </c>
      <c r="G38" s="87">
        <v>7.0607009829999996E-3</v>
      </c>
      <c r="H38" s="83">
        <v>755056.61</v>
      </c>
      <c r="I38" s="83">
        <v>745729.74</v>
      </c>
      <c r="J38" s="75">
        <f t="shared" si="0"/>
        <v>9326.8699999999953</v>
      </c>
      <c r="K38" s="54"/>
    </row>
    <row r="39" spans="1:11" s="45" customFormat="1" ht="15" customHeight="1" x14ac:dyDescent="0.35">
      <c r="A39" s="79">
        <v>7282377000120</v>
      </c>
      <c r="B39" s="80" t="s">
        <v>100</v>
      </c>
      <c r="C39" s="80" t="s">
        <v>131</v>
      </c>
      <c r="D39" s="81">
        <v>237</v>
      </c>
      <c r="E39" s="81">
        <v>895</v>
      </c>
      <c r="F39" s="81">
        <v>783765</v>
      </c>
      <c r="G39" s="87">
        <v>9.1241807060000006E-3</v>
      </c>
      <c r="H39" s="83">
        <v>975720.82</v>
      </c>
      <c r="I39" s="83">
        <v>963668.18</v>
      </c>
      <c r="J39" s="75">
        <f t="shared" si="0"/>
        <v>12052.639999999898</v>
      </c>
      <c r="K39" s="54"/>
    </row>
    <row r="40" spans="1:11" s="45" customFormat="1" ht="15" customHeight="1" x14ac:dyDescent="0.35">
      <c r="A40" s="79">
        <v>13017462000163</v>
      </c>
      <c r="B40" s="80" t="s">
        <v>159</v>
      </c>
      <c r="C40" s="80" t="s">
        <v>89</v>
      </c>
      <c r="D40" s="81">
        <v>237</v>
      </c>
      <c r="E40" s="81">
        <v>895</v>
      </c>
      <c r="F40" s="81">
        <v>797219</v>
      </c>
      <c r="G40" s="87">
        <v>7.1096821160000004E-3</v>
      </c>
      <c r="H40" s="83">
        <v>760294.55</v>
      </c>
      <c r="I40" s="83">
        <v>750902.98</v>
      </c>
      <c r="J40" s="75">
        <f t="shared" si="0"/>
        <v>9391.5700000000652</v>
      </c>
      <c r="K40" s="54"/>
    </row>
    <row r="41" spans="1:11" s="45" customFormat="1" ht="15" customHeight="1" x14ac:dyDescent="0.35">
      <c r="A41" s="79">
        <v>53859112000169</v>
      </c>
      <c r="B41" s="80" t="s">
        <v>116</v>
      </c>
      <c r="C41" s="80" t="s">
        <v>112</v>
      </c>
      <c r="D41" s="81">
        <v>237</v>
      </c>
      <c r="E41" s="81">
        <v>895</v>
      </c>
      <c r="F41" s="81">
        <v>714577</v>
      </c>
      <c r="G41" s="87">
        <v>7.345361398E-3</v>
      </c>
      <c r="H41" s="83">
        <v>785497.59999999998</v>
      </c>
      <c r="I41" s="83">
        <v>775794.7</v>
      </c>
      <c r="J41" s="75">
        <f t="shared" si="0"/>
        <v>9702.9000000000233</v>
      </c>
      <c r="K41" s="54"/>
    </row>
    <row r="42" spans="1:11" s="45" customFormat="1" ht="15" customHeight="1" x14ac:dyDescent="0.35">
      <c r="A42" s="79">
        <v>25086034000171</v>
      </c>
      <c r="B42" s="80" t="s">
        <v>101</v>
      </c>
      <c r="C42" s="80" t="s">
        <v>111</v>
      </c>
      <c r="D42" s="81">
        <v>237</v>
      </c>
      <c r="E42" s="81">
        <v>895</v>
      </c>
      <c r="F42" s="81">
        <v>715468</v>
      </c>
      <c r="G42" s="87">
        <v>6.2891732840000001E-3</v>
      </c>
      <c r="H42" s="83">
        <v>672551.05</v>
      </c>
      <c r="I42" s="83">
        <v>664243.32999999996</v>
      </c>
      <c r="J42" s="75">
        <f t="shared" si="0"/>
        <v>8307.7200000000885</v>
      </c>
      <c r="K42" s="54"/>
    </row>
    <row r="43" spans="1:11" s="45" customFormat="1" ht="15" customHeight="1" x14ac:dyDescent="0.35">
      <c r="A43" s="79">
        <v>5965546000109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5.5721107420000004E-3</v>
      </c>
      <c r="H43" s="83">
        <v>595869.88</v>
      </c>
      <c r="I43" s="83">
        <v>588509.37</v>
      </c>
      <c r="J43" s="75">
        <f t="shared" si="0"/>
        <v>7360.5100000000093</v>
      </c>
      <c r="K43" s="54"/>
    </row>
    <row r="44" spans="1:11" s="45" customFormat="1" ht="15" customHeight="1" x14ac:dyDescent="0.35">
      <c r="A44" s="79">
        <v>19527639000158</v>
      </c>
      <c r="B44" s="80" t="s">
        <v>96</v>
      </c>
      <c r="C44" s="80" t="s">
        <v>90</v>
      </c>
      <c r="D44" s="81">
        <v>237</v>
      </c>
      <c r="E44" s="81">
        <v>895</v>
      </c>
      <c r="F44" s="81">
        <v>714429</v>
      </c>
      <c r="G44" s="87">
        <v>2.6033083930000001E-3</v>
      </c>
      <c r="H44" s="83">
        <v>278392.36</v>
      </c>
      <c r="I44" s="83">
        <v>274953.51</v>
      </c>
      <c r="J44" s="75">
        <f t="shared" si="0"/>
        <v>3438.8499999999767</v>
      </c>
      <c r="K44" s="54"/>
    </row>
    <row r="45" spans="1:11" s="45" customFormat="1" ht="15" customHeight="1" x14ac:dyDescent="0.35">
      <c r="A45" s="79">
        <v>27485069000109</v>
      </c>
      <c r="B45" s="80" t="s">
        <v>163</v>
      </c>
      <c r="C45" s="80" t="s">
        <v>91</v>
      </c>
      <c r="D45" s="81">
        <v>237</v>
      </c>
      <c r="E45" s="81">
        <v>895</v>
      </c>
      <c r="F45" s="81">
        <v>1169033</v>
      </c>
      <c r="G45" s="87">
        <v>1.701142084E-3</v>
      </c>
      <c r="H45" s="83">
        <v>181916.58</v>
      </c>
      <c r="I45" s="83">
        <v>179669.45</v>
      </c>
      <c r="J45" s="75">
        <f t="shared" si="0"/>
        <v>2247.1299999999756</v>
      </c>
      <c r="K45" s="54"/>
    </row>
    <row r="46" spans="1:11" s="45" customFormat="1" ht="15" customHeight="1" x14ac:dyDescent="0.35">
      <c r="A46" s="79">
        <v>8826596000195</v>
      </c>
      <c r="B46" s="80" t="s">
        <v>157</v>
      </c>
      <c r="C46" s="80" t="s">
        <v>114</v>
      </c>
      <c r="D46" s="81">
        <v>237</v>
      </c>
      <c r="E46" s="81">
        <v>895</v>
      </c>
      <c r="F46" s="81">
        <v>714437</v>
      </c>
      <c r="G46" s="87">
        <v>1.3052492730000001E-3</v>
      </c>
      <c r="H46" s="83">
        <v>139580.63</v>
      </c>
      <c r="I46" s="83">
        <v>137856.45000000001</v>
      </c>
      <c r="J46" s="75">
        <f t="shared" si="0"/>
        <v>1724.179999999993</v>
      </c>
      <c r="K46" s="54"/>
    </row>
    <row r="47" spans="1:11" s="45" customFormat="1" ht="15" customHeight="1" x14ac:dyDescent="0.35">
      <c r="A47" s="79">
        <v>23664303000104</v>
      </c>
      <c r="B47" s="80" t="s">
        <v>154</v>
      </c>
      <c r="C47" s="80" t="s">
        <v>127</v>
      </c>
      <c r="D47" s="81">
        <v>237</v>
      </c>
      <c r="E47" s="81">
        <v>895</v>
      </c>
      <c r="F47" s="81">
        <v>724386</v>
      </c>
      <c r="G47" s="87">
        <v>1.039840964E-3</v>
      </c>
      <c r="H47" s="83">
        <v>111198.42</v>
      </c>
      <c r="I47" s="83">
        <v>109824.84</v>
      </c>
      <c r="J47" s="75">
        <f t="shared" si="0"/>
        <v>1373.5800000000017</v>
      </c>
      <c r="K47" s="54"/>
    </row>
    <row r="48" spans="1:11" s="45" customFormat="1" ht="15" customHeight="1" x14ac:dyDescent="0.35">
      <c r="A48" s="79">
        <v>75805895000130</v>
      </c>
      <c r="B48" s="80" t="s">
        <v>139</v>
      </c>
      <c r="C48" s="80" t="s">
        <v>118</v>
      </c>
      <c r="D48" s="81">
        <v>237</v>
      </c>
      <c r="E48" s="81">
        <v>895</v>
      </c>
      <c r="F48" s="81">
        <v>1360000</v>
      </c>
      <c r="G48" s="87">
        <v>5.7998767400000003E-4</v>
      </c>
      <c r="H48" s="83">
        <v>62022.67</v>
      </c>
      <c r="I48" s="83">
        <v>61256.53</v>
      </c>
      <c r="J48" s="75">
        <f t="shared" si="0"/>
        <v>766.13999999999942</v>
      </c>
      <c r="K48" s="54"/>
    </row>
    <row r="49" spans="1:11" s="45" customFormat="1" ht="15" customHeight="1" x14ac:dyDescent="0.35">
      <c r="A49" s="79">
        <v>83855973000130</v>
      </c>
      <c r="B49" s="80" t="s">
        <v>171</v>
      </c>
      <c r="C49" s="80" t="s">
        <v>172</v>
      </c>
      <c r="D49" s="81">
        <v>237</v>
      </c>
      <c r="E49" s="81">
        <v>895</v>
      </c>
      <c r="F49" s="81">
        <v>742147</v>
      </c>
      <c r="G49" s="87">
        <v>4.3258354100000001E-4</v>
      </c>
      <c r="H49" s="83">
        <v>46259.58</v>
      </c>
      <c r="I49" s="83">
        <v>45688.160000000003</v>
      </c>
      <c r="J49" s="75">
        <f t="shared" si="0"/>
        <v>571.41999999999825</v>
      </c>
      <c r="K49" s="54"/>
    </row>
    <row r="50" spans="1:11" s="45" customFormat="1" ht="15" customHeight="1" x14ac:dyDescent="0.35">
      <c r="A50" s="79">
        <v>88446034000155</v>
      </c>
      <c r="B50" s="80" t="s">
        <v>120</v>
      </c>
      <c r="C50" s="80" t="s">
        <v>122</v>
      </c>
      <c r="D50" s="81">
        <v>237</v>
      </c>
      <c r="E50" s="81">
        <v>895</v>
      </c>
      <c r="F50" s="81">
        <v>1359819</v>
      </c>
      <c r="G50" s="87">
        <v>3.9054783999999999E-4</v>
      </c>
      <c r="H50" s="83">
        <v>41764.370000000003</v>
      </c>
      <c r="I50" s="83">
        <v>41248.47</v>
      </c>
      <c r="J50" s="75">
        <f t="shared" si="0"/>
        <v>515.90000000000146</v>
      </c>
      <c r="K50" s="54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3.7989773500000002E-4</v>
      </c>
      <c r="H51" s="83">
        <v>40625.47</v>
      </c>
      <c r="I51" s="83">
        <v>40123.64</v>
      </c>
      <c r="J51" s="75">
        <f t="shared" si="0"/>
        <v>501.83000000000175</v>
      </c>
      <c r="K51" s="54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3.1280310099999998E-4</v>
      </c>
      <c r="H52" s="83">
        <v>33450.51</v>
      </c>
      <c r="I52" s="83">
        <v>33037.31</v>
      </c>
      <c r="J52" s="75">
        <f t="shared" si="0"/>
        <v>413.20000000000437</v>
      </c>
      <c r="K52" s="54"/>
    </row>
    <row r="53" spans="1:11" s="45" customFormat="1" ht="15" customHeight="1" x14ac:dyDescent="0.35">
      <c r="A53" s="79">
        <v>89889604000144</v>
      </c>
      <c r="B53" s="80" t="s">
        <v>97</v>
      </c>
      <c r="C53" s="80" t="s">
        <v>92</v>
      </c>
      <c r="D53" s="81">
        <v>237</v>
      </c>
      <c r="E53" s="81">
        <v>895</v>
      </c>
      <c r="F53" s="81">
        <v>1327577</v>
      </c>
      <c r="G53" s="87">
        <v>1.5694901799999999E-4</v>
      </c>
      <c r="H53" s="83">
        <v>16783.8</v>
      </c>
      <c r="I53" s="83">
        <v>16576.48</v>
      </c>
      <c r="J53" s="75">
        <f t="shared" si="0"/>
        <v>207.31999999999971</v>
      </c>
      <c r="K53" s="54"/>
    </row>
    <row r="54" spans="1:11" s="45" customFormat="1" ht="15" customHeight="1" x14ac:dyDescent="0.35">
      <c r="A54" s="79">
        <v>97578090000134</v>
      </c>
      <c r="B54" s="80" t="s">
        <v>98</v>
      </c>
      <c r="C54" s="80" t="s">
        <v>93</v>
      </c>
      <c r="D54" s="81">
        <v>237</v>
      </c>
      <c r="E54" s="81">
        <v>895</v>
      </c>
      <c r="F54" s="81">
        <v>1339591</v>
      </c>
      <c r="G54" s="87">
        <v>1.32957619E-4</v>
      </c>
      <c r="H54" s="83">
        <v>14218.21</v>
      </c>
      <c r="I54" s="83">
        <v>14042.58</v>
      </c>
      <c r="J54" s="75">
        <f t="shared" si="0"/>
        <v>175.6299999999992</v>
      </c>
      <c r="K54" s="54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7.8829107000000006E-5</v>
      </c>
      <c r="H55" s="83">
        <v>8429.82</v>
      </c>
      <c r="I55" s="83">
        <v>8325.69</v>
      </c>
      <c r="J55" s="75">
        <f t="shared" si="0"/>
        <v>104.1299999999992</v>
      </c>
      <c r="K55" s="54"/>
    </row>
    <row r="56" spans="1:11" s="45" customFormat="1" ht="15" customHeight="1" x14ac:dyDescent="0.35">
      <c r="A56" s="79">
        <v>4065033000170</v>
      </c>
      <c r="B56" s="80" t="s">
        <v>155</v>
      </c>
      <c r="C56" s="80" t="s">
        <v>181</v>
      </c>
      <c r="D56" s="81">
        <v>237</v>
      </c>
      <c r="E56" s="81">
        <v>895</v>
      </c>
      <c r="F56" s="81">
        <v>979023</v>
      </c>
      <c r="G56" s="87">
        <v>1.9630878229999998E-3</v>
      </c>
      <c r="H56" s="83">
        <v>209928.51</v>
      </c>
      <c r="I56" s="83">
        <v>207335.36</v>
      </c>
      <c r="J56" s="75">
        <f t="shared" si="0"/>
        <v>2593.1500000000233</v>
      </c>
      <c r="K56" s="54"/>
    </row>
    <row r="57" spans="1:11" s="45" customFormat="1" ht="15" customHeight="1" x14ac:dyDescent="0.35">
      <c r="A57" s="79">
        <v>87656989000174</v>
      </c>
      <c r="B57" s="80" t="s">
        <v>180</v>
      </c>
      <c r="C57" s="80" t="s">
        <v>182</v>
      </c>
      <c r="D57" s="81">
        <v>237</v>
      </c>
      <c r="E57" s="81">
        <v>895</v>
      </c>
      <c r="F57" s="81">
        <v>1392360</v>
      </c>
      <c r="G57" s="87">
        <v>2.2177663500000001E-4</v>
      </c>
      <c r="H57" s="83">
        <v>23716.33</v>
      </c>
      <c r="I57" s="83">
        <v>23423.37</v>
      </c>
      <c r="J57" s="75">
        <f t="shared" si="0"/>
        <v>292.96000000000276</v>
      </c>
      <c r="K57" s="54"/>
    </row>
    <row r="58" spans="1:11" s="45" customFormat="1" ht="15" customHeight="1" x14ac:dyDescent="0.35">
      <c r="A58" s="79">
        <v>90660754000160</v>
      </c>
      <c r="B58" s="80" t="s">
        <v>178</v>
      </c>
      <c r="C58" s="80" t="s">
        <v>177</v>
      </c>
      <c r="D58" s="81">
        <v>237</v>
      </c>
      <c r="E58" s="81">
        <v>895</v>
      </c>
      <c r="F58" s="81">
        <v>1055852</v>
      </c>
      <c r="G58" s="87">
        <v>7.4007496100000003E-4</v>
      </c>
      <c r="H58" s="83">
        <v>79142.070000000007</v>
      </c>
      <c r="I58" s="83">
        <v>78164.460000000006</v>
      </c>
      <c r="J58" s="75">
        <f t="shared" si="0"/>
        <v>977.61000000000058</v>
      </c>
      <c r="K58" s="54"/>
    </row>
    <row r="59" spans="1:11" s="45" customFormat="1" ht="15" customHeight="1" x14ac:dyDescent="0.35">
      <c r="A59" s="79">
        <v>97839922000129</v>
      </c>
      <c r="B59" s="80" t="s">
        <v>175</v>
      </c>
      <c r="C59" s="80" t="s">
        <v>174</v>
      </c>
      <c r="D59" s="81">
        <v>237</v>
      </c>
      <c r="E59" s="81">
        <v>895</v>
      </c>
      <c r="F59" s="81">
        <v>1385097</v>
      </c>
      <c r="G59" s="87">
        <v>1.9088693500000001E-4</v>
      </c>
      <c r="H59" s="83">
        <v>20413.05</v>
      </c>
      <c r="I59" s="83">
        <v>20160.900000000001</v>
      </c>
      <c r="J59" s="75">
        <f t="shared" si="0"/>
        <v>252.14999999999782</v>
      </c>
      <c r="K59" s="54"/>
    </row>
    <row r="60" spans="1:11" s="58" customFormat="1" ht="17.25" customHeight="1" x14ac:dyDescent="0.35">
      <c r="A60" s="84"/>
      <c r="B60" s="84"/>
      <c r="C60" s="84"/>
      <c r="D60" s="76"/>
      <c r="E60" s="76"/>
      <c r="F60" s="76"/>
      <c r="G60" s="76">
        <f>SUM(G12:G59)</f>
        <v>0.99999999999800071</v>
      </c>
      <c r="H60" s="76">
        <f t="shared" ref="H60:I60" si="1">SUM(H12:H59)</f>
        <v>106937910.52999999</v>
      </c>
      <c r="I60" s="76">
        <f t="shared" si="1"/>
        <v>105616955.05000001</v>
      </c>
      <c r="J60" s="76">
        <f>SUM(J12:J59)</f>
        <v>1320955.4799999974</v>
      </c>
    </row>
  </sheetData>
  <autoFilter ref="A11:J11" xr:uid="{00000000-0009-0000-0000-00000A000000}">
    <sortState xmlns:xlrd2="http://schemas.microsoft.com/office/spreadsheetml/2017/richdata2" ref="A12:J35">
      <sortCondition ref="B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>
    <pageSetUpPr fitToPage="1"/>
  </sheetPr>
  <dimension ref="A1:K62"/>
  <sheetViews>
    <sheetView showGridLines="0" zoomScale="95" zoomScaleNormal="95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60.54296875" style="48" bestFit="1" customWidth="1"/>
    <col min="3" max="3" width="18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1" width="17.54296875" style="48" bestFit="1" customWidth="1"/>
    <col min="12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C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131478250.51000001</v>
      </c>
      <c r="I4" s="65">
        <v>1</v>
      </c>
      <c r="J4" s="66">
        <v>48</v>
      </c>
    </row>
    <row r="5" spans="1:11" s="44" customFormat="1" ht="16" customHeight="1" x14ac:dyDescent="0.35">
      <c r="B5" s="50"/>
      <c r="C5" s="50"/>
      <c r="E5" s="37"/>
      <c r="F5" s="46"/>
      <c r="G5" s="94" t="s">
        <v>74</v>
      </c>
      <c r="H5" s="95">
        <v>422488.64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5"/>
      <c r="D6" s="56"/>
      <c r="E6" s="56"/>
      <c r="G6" s="94" t="s">
        <v>53</v>
      </c>
      <c r="H6" s="95">
        <v>69837273.209999993</v>
      </c>
      <c r="I6" s="97" t="s">
        <v>54</v>
      </c>
      <c r="J6" s="96" t="s">
        <v>54</v>
      </c>
    </row>
    <row r="7" spans="1:11" s="44" customFormat="1" ht="16" customHeight="1" x14ac:dyDescent="0.35">
      <c r="B7" s="55"/>
      <c r="C7" s="55"/>
      <c r="D7" s="56"/>
      <c r="E7" s="56"/>
      <c r="G7" s="94" t="s">
        <v>75</v>
      </c>
      <c r="H7" s="95">
        <v>59781605.030000001</v>
      </c>
      <c r="I7" s="97" t="s">
        <v>54</v>
      </c>
      <c r="J7" s="96" t="s">
        <v>54</v>
      </c>
    </row>
    <row r="8" spans="1:11" s="44" customFormat="1" ht="16" customHeight="1" x14ac:dyDescent="0.35">
      <c r="B8" s="55"/>
      <c r="C8" s="55"/>
      <c r="D8" s="56"/>
      <c r="E8" s="56"/>
      <c r="G8" s="67" t="s">
        <v>76</v>
      </c>
      <c r="H8" s="68">
        <v>130041366.88</v>
      </c>
      <c r="I8" s="69">
        <v>0.98909999999999998</v>
      </c>
      <c r="J8" s="70" t="s">
        <v>54</v>
      </c>
    </row>
    <row r="9" spans="1:11" s="44" customFormat="1" ht="16" customHeight="1" x14ac:dyDescent="0.35">
      <c r="B9" s="55"/>
      <c r="C9" s="55"/>
      <c r="D9" s="56"/>
      <c r="E9" s="56"/>
      <c r="G9" s="71" t="s">
        <v>55</v>
      </c>
      <c r="H9" s="72">
        <v>1436883.62</v>
      </c>
      <c r="I9" s="116">
        <v>1.09E-2</v>
      </c>
      <c r="J9" s="74" t="s">
        <v>54</v>
      </c>
    </row>
    <row r="10" spans="1:11" s="44" customFormat="1" ht="16" customHeight="1" x14ac:dyDescent="0.35">
      <c r="A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 t="s">
        <v>183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0.10433164585599999</v>
      </c>
      <c r="H12" s="83">
        <v>13717342.27</v>
      </c>
      <c r="I12" s="83">
        <v>13567429.84</v>
      </c>
      <c r="J12" s="75">
        <v>-149912.43</v>
      </c>
      <c r="K12" s="118"/>
    </row>
    <row r="13" spans="1:11" s="45" customFormat="1" ht="15" customHeight="1" x14ac:dyDescent="0.35">
      <c r="A13" s="79" t="s">
        <v>184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9.3427683912000001E-2</v>
      </c>
      <c r="H13" s="83">
        <v>12283708.43</v>
      </c>
      <c r="I13" s="83">
        <v>12149463.720000001</v>
      </c>
      <c r="J13" s="75">
        <v>-134244.71</v>
      </c>
      <c r="K13" s="54"/>
    </row>
    <row r="14" spans="1:11" s="45" customFormat="1" ht="15" customHeight="1" x14ac:dyDescent="0.35">
      <c r="A14" s="79" t="s">
        <v>185</v>
      </c>
      <c r="B14" s="80" t="s">
        <v>152</v>
      </c>
      <c r="C14" s="80" t="s">
        <v>71</v>
      </c>
      <c r="D14" s="81">
        <v>237</v>
      </c>
      <c r="E14" s="81">
        <v>895</v>
      </c>
      <c r="F14" s="81">
        <v>714119</v>
      </c>
      <c r="G14" s="87">
        <v>7.1844041910999995E-2</v>
      </c>
      <c r="H14" s="83">
        <v>9445928.9399999995</v>
      </c>
      <c r="I14" s="83">
        <v>9342697.4100000001</v>
      </c>
      <c r="J14" s="75">
        <v>-103231.53</v>
      </c>
      <c r="K14" s="54"/>
    </row>
    <row r="15" spans="1:11" s="45" customFormat="1" ht="15" customHeight="1" x14ac:dyDescent="0.35">
      <c r="A15" s="79" t="s">
        <v>186</v>
      </c>
      <c r="B15" s="80" t="s">
        <v>161</v>
      </c>
      <c r="C15" s="80" t="s">
        <v>102</v>
      </c>
      <c r="D15" s="81">
        <v>237</v>
      </c>
      <c r="E15" s="81">
        <v>895</v>
      </c>
      <c r="F15" s="81">
        <v>1001892</v>
      </c>
      <c r="G15" s="87">
        <v>5.7715391485000003E-2</v>
      </c>
      <c r="H15" s="83">
        <v>7588318.7000000002</v>
      </c>
      <c r="I15" s="83">
        <v>7505388.4000000004</v>
      </c>
      <c r="J15" s="75">
        <v>-82930.3</v>
      </c>
      <c r="K15" s="54"/>
    </row>
    <row r="16" spans="1:11" s="45" customFormat="1" ht="15" customHeight="1" x14ac:dyDescent="0.35">
      <c r="A16" s="79" t="s">
        <v>187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5.6673517186999998E-2</v>
      </c>
      <c r="H16" s="83">
        <v>7451334.8899999997</v>
      </c>
      <c r="I16" s="83">
        <v>7369901.6399999997</v>
      </c>
      <c r="J16" s="75">
        <v>-81433.25</v>
      </c>
      <c r="K16" s="54"/>
    </row>
    <row r="17" spans="1:11" s="45" customFormat="1" ht="15" customHeight="1" x14ac:dyDescent="0.35">
      <c r="A17" s="79" t="s">
        <v>188</v>
      </c>
      <c r="B17" s="80" t="s">
        <v>135</v>
      </c>
      <c r="C17" s="80" t="s">
        <v>67</v>
      </c>
      <c r="D17" s="81">
        <v>237</v>
      </c>
      <c r="E17" s="81">
        <v>895</v>
      </c>
      <c r="F17" s="81">
        <v>714178</v>
      </c>
      <c r="G17" s="87">
        <v>5.0761430990000002E-2</v>
      </c>
      <c r="H17" s="83">
        <v>6674024.1399999997</v>
      </c>
      <c r="I17" s="83">
        <v>6601085.8700000001</v>
      </c>
      <c r="J17" s="75">
        <v>-72938.27</v>
      </c>
      <c r="K17" s="54"/>
    </row>
    <row r="18" spans="1:11" s="45" customFormat="1" ht="15" customHeight="1" x14ac:dyDescent="0.35">
      <c r="A18" s="79" t="s">
        <v>189</v>
      </c>
      <c r="B18" s="80" t="s">
        <v>149</v>
      </c>
      <c r="C18" s="80" t="s">
        <v>86</v>
      </c>
      <c r="D18" s="81">
        <v>237</v>
      </c>
      <c r="E18" s="81">
        <v>895</v>
      </c>
      <c r="F18" s="81">
        <v>714534</v>
      </c>
      <c r="G18" s="87">
        <v>5.0378725334999999E-2</v>
      </c>
      <c r="H18" s="83">
        <v>6623706.6699999999</v>
      </c>
      <c r="I18" s="83">
        <v>6551318.2999999998</v>
      </c>
      <c r="J18" s="75">
        <v>-72388.37</v>
      </c>
      <c r="K18" s="54"/>
    </row>
    <row r="19" spans="1:11" s="45" customFormat="1" ht="15" customHeight="1" x14ac:dyDescent="0.35">
      <c r="A19" s="79" t="s">
        <v>190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4.2656743668999998E-2</v>
      </c>
      <c r="H19" s="83">
        <v>5608434.0300000003</v>
      </c>
      <c r="I19" s="83">
        <v>5547141.25</v>
      </c>
      <c r="J19" s="75">
        <v>-61292.78</v>
      </c>
      <c r="K19" s="54"/>
    </row>
    <row r="20" spans="1:11" s="45" customFormat="1" ht="15" customHeight="1" x14ac:dyDescent="0.35">
      <c r="A20" s="79" t="s">
        <v>191</v>
      </c>
      <c r="B20" s="80" t="s">
        <v>117</v>
      </c>
      <c r="C20" s="80" t="s">
        <v>113</v>
      </c>
      <c r="D20" s="81">
        <v>237</v>
      </c>
      <c r="E20" s="81">
        <v>895</v>
      </c>
      <c r="F20" s="81">
        <v>715484</v>
      </c>
      <c r="G20" s="87">
        <v>3.9083116942E-2</v>
      </c>
      <c r="H20" s="83">
        <v>5138579.84</v>
      </c>
      <c r="I20" s="83">
        <v>5082421.95</v>
      </c>
      <c r="J20" s="75">
        <v>-56157.89</v>
      </c>
      <c r="K20" s="54"/>
    </row>
    <row r="21" spans="1:11" s="45" customFormat="1" ht="15" customHeight="1" x14ac:dyDescent="0.35">
      <c r="A21" s="79" t="s">
        <v>192</v>
      </c>
      <c r="B21" s="80" t="s">
        <v>95</v>
      </c>
      <c r="C21" s="80" t="s">
        <v>87</v>
      </c>
      <c r="D21" s="81">
        <v>237</v>
      </c>
      <c r="E21" s="81">
        <v>895</v>
      </c>
      <c r="F21" s="81">
        <v>714313</v>
      </c>
      <c r="G21" s="87">
        <v>3.6621043642999999E-2</v>
      </c>
      <c r="H21" s="83">
        <v>4814870.75</v>
      </c>
      <c r="I21" s="83">
        <v>4762250.57</v>
      </c>
      <c r="J21" s="75">
        <v>-52620.18</v>
      </c>
      <c r="K21" s="54"/>
    </row>
    <row r="22" spans="1:11" s="45" customFormat="1" ht="15" customHeight="1" x14ac:dyDescent="0.35">
      <c r="A22" s="79" t="s">
        <v>193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3.4398472160999997E-2</v>
      </c>
      <c r="H22" s="83">
        <v>4522650.9400000004</v>
      </c>
      <c r="I22" s="83">
        <v>4473224.34</v>
      </c>
      <c r="J22" s="75">
        <v>-49426.6</v>
      </c>
      <c r="K22" s="54"/>
    </row>
    <row r="23" spans="1:11" s="45" customFormat="1" ht="15" customHeight="1" x14ac:dyDescent="0.35">
      <c r="A23" s="79" t="s">
        <v>194</v>
      </c>
      <c r="B23" s="80" t="s">
        <v>136</v>
      </c>
      <c r="C23" s="80" t="s">
        <v>106</v>
      </c>
      <c r="D23" s="81">
        <v>237</v>
      </c>
      <c r="E23" s="81">
        <v>895</v>
      </c>
      <c r="F23" s="81">
        <v>714550</v>
      </c>
      <c r="G23" s="87">
        <v>2.814297776E-2</v>
      </c>
      <c r="H23" s="83">
        <v>3700189.48</v>
      </c>
      <c r="I23" s="83">
        <v>3659751.3</v>
      </c>
      <c r="J23" s="75">
        <v>-40438.18</v>
      </c>
      <c r="K23" s="54"/>
    </row>
    <row r="24" spans="1:11" s="45" customFormat="1" ht="15" customHeight="1" x14ac:dyDescent="0.35">
      <c r="A24" s="79" t="s">
        <v>195</v>
      </c>
      <c r="B24" s="80" t="s">
        <v>153</v>
      </c>
      <c r="C24" s="80" t="s">
        <v>125</v>
      </c>
      <c r="D24" s="81">
        <v>237</v>
      </c>
      <c r="E24" s="81">
        <v>895</v>
      </c>
      <c r="F24" s="81">
        <v>797677</v>
      </c>
      <c r="G24" s="87">
        <v>2.7648310621E-2</v>
      </c>
      <c r="H24" s="83">
        <v>3635151.51</v>
      </c>
      <c r="I24" s="83">
        <v>3595424.11</v>
      </c>
      <c r="J24" s="75">
        <v>-39727.4</v>
      </c>
      <c r="K24" s="54"/>
    </row>
    <row r="25" spans="1:11" s="45" customFormat="1" ht="15" customHeight="1" x14ac:dyDescent="0.35">
      <c r="A25" s="79" t="s">
        <v>196</v>
      </c>
      <c r="B25" s="80" t="s">
        <v>140</v>
      </c>
      <c r="C25" s="80" t="s">
        <v>103</v>
      </c>
      <c r="D25" s="81">
        <v>237</v>
      </c>
      <c r="E25" s="81">
        <v>895</v>
      </c>
      <c r="F25" s="81">
        <v>797758</v>
      </c>
      <c r="G25" s="87">
        <v>2.7119586974999998E-2</v>
      </c>
      <c r="H25" s="83">
        <v>3565635.85</v>
      </c>
      <c r="I25" s="83">
        <v>3526668.16</v>
      </c>
      <c r="J25" s="75">
        <v>-38967.69</v>
      </c>
      <c r="K25" s="54"/>
    </row>
    <row r="26" spans="1:11" s="45" customFormat="1" ht="15" customHeight="1" x14ac:dyDescent="0.35">
      <c r="A26" s="79" t="s">
        <v>197</v>
      </c>
      <c r="B26" s="80" t="s">
        <v>150</v>
      </c>
      <c r="C26" s="80" t="s">
        <v>105</v>
      </c>
      <c r="D26" s="81">
        <v>237</v>
      </c>
      <c r="E26" s="81">
        <v>895</v>
      </c>
      <c r="F26" s="81">
        <v>714097</v>
      </c>
      <c r="G26" s="87">
        <v>2.6840262524999998E-2</v>
      </c>
      <c r="H26" s="83">
        <v>3528910.76</v>
      </c>
      <c r="I26" s="83">
        <v>3490344.43</v>
      </c>
      <c r="J26" s="75">
        <v>-38566.33</v>
      </c>
      <c r="K26" s="54"/>
    </row>
    <row r="27" spans="1:11" s="45" customFormat="1" ht="15" customHeight="1" x14ac:dyDescent="0.35">
      <c r="A27" s="79" t="s">
        <v>198</v>
      </c>
      <c r="B27" s="80" t="s">
        <v>128</v>
      </c>
      <c r="C27" s="80" t="s">
        <v>129</v>
      </c>
      <c r="D27" s="81">
        <v>237</v>
      </c>
      <c r="E27" s="81">
        <v>895</v>
      </c>
      <c r="F27" s="81">
        <v>1160729</v>
      </c>
      <c r="G27" s="87">
        <v>2.6326594296999999E-2</v>
      </c>
      <c r="H27" s="83">
        <v>3461374.56</v>
      </c>
      <c r="I27" s="83">
        <v>3423546.31</v>
      </c>
      <c r="J27" s="75">
        <v>-37828.25</v>
      </c>
      <c r="K27" s="54"/>
    </row>
    <row r="28" spans="1:11" s="45" customFormat="1" ht="15" customHeight="1" x14ac:dyDescent="0.35">
      <c r="A28" s="79" t="s">
        <v>199</v>
      </c>
      <c r="B28" s="80" t="s">
        <v>99</v>
      </c>
      <c r="C28" s="80" t="s">
        <v>108</v>
      </c>
      <c r="D28" s="81">
        <v>237</v>
      </c>
      <c r="E28" s="81">
        <v>895</v>
      </c>
      <c r="F28" s="81">
        <v>797693</v>
      </c>
      <c r="G28" s="87">
        <v>2.3614147342999998E-2</v>
      </c>
      <c r="H28" s="83">
        <v>3104746.78</v>
      </c>
      <c r="I28" s="83">
        <v>3070816</v>
      </c>
      <c r="J28" s="75">
        <v>-33930.78</v>
      </c>
      <c r="K28" s="54"/>
    </row>
    <row r="29" spans="1:11" s="45" customFormat="1" ht="15" customHeight="1" x14ac:dyDescent="0.35">
      <c r="A29" s="79" t="s">
        <v>200</v>
      </c>
      <c r="B29" s="80" t="s">
        <v>142</v>
      </c>
      <c r="C29" s="80" t="s">
        <v>94</v>
      </c>
      <c r="D29" s="81">
        <v>237</v>
      </c>
      <c r="E29" s="81">
        <v>895</v>
      </c>
      <c r="F29" s="81">
        <v>791156</v>
      </c>
      <c r="G29" s="87">
        <v>2.3389559551E-2</v>
      </c>
      <c r="H29" s="83">
        <v>3075218.37</v>
      </c>
      <c r="I29" s="83">
        <v>3041610.3</v>
      </c>
      <c r="J29" s="75">
        <v>-33608.07</v>
      </c>
      <c r="K29" s="54"/>
    </row>
    <row r="30" spans="1:11" s="45" customFormat="1" ht="15" customHeight="1" x14ac:dyDescent="0.35">
      <c r="A30" s="79" t="s">
        <v>201</v>
      </c>
      <c r="B30" s="80" t="s">
        <v>169</v>
      </c>
      <c r="C30" s="80" t="s">
        <v>63</v>
      </c>
      <c r="D30" s="81">
        <v>237</v>
      </c>
      <c r="E30" s="81">
        <v>895</v>
      </c>
      <c r="F30" s="81">
        <v>715387</v>
      </c>
      <c r="G30" s="87">
        <v>2.2296926363E-2</v>
      </c>
      <c r="H30" s="83">
        <v>2931560.87</v>
      </c>
      <c r="I30" s="83">
        <v>2899522.78</v>
      </c>
      <c r="J30" s="75">
        <v>-32038.09</v>
      </c>
      <c r="K30" s="54"/>
    </row>
    <row r="31" spans="1:11" s="45" customFormat="1" ht="15" customHeight="1" x14ac:dyDescent="0.35">
      <c r="A31" s="79" t="s">
        <v>202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2.0091781719000001E-2</v>
      </c>
      <c r="H31" s="83">
        <v>2641632.31</v>
      </c>
      <c r="I31" s="83">
        <v>2612762.7599999998</v>
      </c>
      <c r="J31" s="75">
        <v>-28869.55</v>
      </c>
      <c r="K31" s="54"/>
    </row>
    <row r="32" spans="1:11" s="45" customFormat="1" ht="15" customHeight="1" x14ac:dyDescent="0.35">
      <c r="A32" s="79" t="s">
        <v>203</v>
      </c>
      <c r="B32" s="80" t="s">
        <v>143</v>
      </c>
      <c r="C32" s="80" t="s">
        <v>115</v>
      </c>
      <c r="D32" s="81">
        <v>237</v>
      </c>
      <c r="E32" s="81">
        <v>895</v>
      </c>
      <c r="F32" s="81">
        <v>808296</v>
      </c>
      <c r="G32" s="87">
        <v>1.9697070351999999E-2</v>
      </c>
      <c r="H32" s="83">
        <v>2589736.35</v>
      </c>
      <c r="I32" s="83">
        <v>2561433.9500000002</v>
      </c>
      <c r="J32" s="75">
        <v>-28302.400000000001</v>
      </c>
      <c r="K32" s="54"/>
    </row>
    <row r="33" spans="1:11" s="45" customFormat="1" ht="15" customHeight="1" x14ac:dyDescent="0.35">
      <c r="A33" s="79" t="s">
        <v>204</v>
      </c>
      <c r="B33" s="80" t="s">
        <v>160</v>
      </c>
      <c r="C33" s="80" t="s">
        <v>107</v>
      </c>
      <c r="D33" s="81">
        <v>237</v>
      </c>
      <c r="E33" s="81">
        <v>895</v>
      </c>
      <c r="F33" s="81">
        <v>714011</v>
      </c>
      <c r="G33" s="87">
        <v>1.7340802004999999E-2</v>
      </c>
      <c r="H33" s="83">
        <v>2279938.31</v>
      </c>
      <c r="I33" s="83">
        <v>2255021.6</v>
      </c>
      <c r="J33" s="75">
        <v>-24916.71</v>
      </c>
      <c r="K33" s="54"/>
    </row>
    <row r="34" spans="1:11" s="45" customFormat="1" ht="15" customHeight="1" x14ac:dyDescent="0.35">
      <c r="A34" s="79" t="s">
        <v>205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1.4631900505E-2</v>
      </c>
      <c r="H34" s="83">
        <v>1923776.68</v>
      </c>
      <c r="I34" s="83">
        <v>1902752.34</v>
      </c>
      <c r="J34" s="75">
        <v>-21024.34</v>
      </c>
      <c r="K34" s="54"/>
    </row>
    <row r="35" spans="1:11" s="45" customFormat="1" ht="15" customHeight="1" x14ac:dyDescent="0.35">
      <c r="A35" s="79" t="s">
        <v>206</v>
      </c>
      <c r="B35" s="80" t="s">
        <v>147</v>
      </c>
      <c r="C35" s="80" t="s">
        <v>68</v>
      </c>
      <c r="D35" s="81">
        <v>237</v>
      </c>
      <c r="E35" s="81">
        <v>895</v>
      </c>
      <c r="F35" s="81">
        <v>797456</v>
      </c>
      <c r="G35" s="87">
        <v>1.319486389E-2</v>
      </c>
      <c r="H35" s="83">
        <v>1734837.62</v>
      </c>
      <c r="I35" s="83">
        <v>1715878.14</v>
      </c>
      <c r="J35" s="75">
        <v>-18959.48</v>
      </c>
      <c r="K35" s="54"/>
    </row>
    <row r="36" spans="1:11" s="45" customFormat="1" ht="15" customHeight="1" x14ac:dyDescent="0.35">
      <c r="A36" s="79" t="s">
        <v>207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1.0732647297000001E-2</v>
      </c>
      <c r="H36" s="83">
        <v>1411109.69</v>
      </c>
      <c r="I36" s="83">
        <v>1395688.12</v>
      </c>
      <c r="J36" s="75">
        <v>-15421.57</v>
      </c>
      <c r="K36" s="54"/>
    </row>
    <row r="37" spans="1:11" s="45" customFormat="1" ht="15" customHeight="1" x14ac:dyDescent="0.35">
      <c r="A37" s="79" t="s">
        <v>208</v>
      </c>
      <c r="B37" s="80" t="s">
        <v>100</v>
      </c>
      <c r="C37" s="80" t="s">
        <v>131</v>
      </c>
      <c r="D37" s="81">
        <v>237</v>
      </c>
      <c r="E37" s="81">
        <v>895</v>
      </c>
      <c r="F37" s="81">
        <v>783765</v>
      </c>
      <c r="G37" s="87">
        <v>9.1901109519999993E-3</v>
      </c>
      <c r="H37" s="83">
        <v>1208299.71</v>
      </c>
      <c r="I37" s="83">
        <v>1195094.5900000001</v>
      </c>
      <c r="J37" s="75">
        <v>-13205.12</v>
      </c>
      <c r="K37" s="54"/>
    </row>
    <row r="38" spans="1:11" s="45" customFormat="1" ht="15" customHeight="1" x14ac:dyDescent="0.35">
      <c r="A38" s="79" t="s">
        <v>209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8.4809479569999992E-3</v>
      </c>
      <c r="H38" s="83">
        <v>1115060.2</v>
      </c>
      <c r="I38" s="83">
        <v>1102874.06</v>
      </c>
      <c r="J38" s="75">
        <v>-12186.14</v>
      </c>
      <c r="K38" s="54"/>
    </row>
    <row r="39" spans="1:11" s="45" customFormat="1" ht="15" customHeight="1" x14ac:dyDescent="0.35">
      <c r="A39" s="79" t="s">
        <v>210</v>
      </c>
      <c r="B39" s="80" t="s">
        <v>116</v>
      </c>
      <c r="C39" s="80" t="s">
        <v>112</v>
      </c>
      <c r="D39" s="81">
        <v>237</v>
      </c>
      <c r="E39" s="81">
        <v>895</v>
      </c>
      <c r="F39" s="81">
        <v>714577</v>
      </c>
      <c r="G39" s="87">
        <v>7.3312039540000002E-3</v>
      </c>
      <c r="H39" s="83">
        <v>963893.87</v>
      </c>
      <c r="I39" s="83">
        <v>953359.78</v>
      </c>
      <c r="J39" s="75">
        <v>-10534.09</v>
      </c>
      <c r="K39" s="54"/>
    </row>
    <row r="40" spans="1:11" s="45" customFormat="1" ht="15" customHeight="1" x14ac:dyDescent="0.35">
      <c r="A40" s="79" t="s">
        <v>211</v>
      </c>
      <c r="B40" s="80" t="s">
        <v>159</v>
      </c>
      <c r="C40" s="80" t="s">
        <v>89</v>
      </c>
      <c r="D40" s="81">
        <v>237</v>
      </c>
      <c r="E40" s="81">
        <v>895</v>
      </c>
      <c r="F40" s="81">
        <v>797219</v>
      </c>
      <c r="G40" s="87">
        <v>7.1137913410000003E-3</v>
      </c>
      <c r="H40" s="83">
        <v>935308.84</v>
      </c>
      <c r="I40" s="83">
        <v>925087.15</v>
      </c>
      <c r="J40" s="75">
        <v>-10221.69</v>
      </c>
      <c r="K40" s="54"/>
    </row>
    <row r="41" spans="1:11" s="45" customFormat="1" ht="15" customHeight="1" x14ac:dyDescent="0.35">
      <c r="A41" s="79" t="s">
        <v>212</v>
      </c>
      <c r="B41" s="80" t="s">
        <v>141</v>
      </c>
      <c r="C41" s="80" t="s">
        <v>65</v>
      </c>
      <c r="D41" s="81">
        <v>237</v>
      </c>
      <c r="E41" s="81">
        <v>895</v>
      </c>
      <c r="F41" s="81">
        <v>797421</v>
      </c>
      <c r="G41" s="87">
        <v>6.4655406250000002E-3</v>
      </c>
      <c r="H41" s="83">
        <v>850077.97</v>
      </c>
      <c r="I41" s="83">
        <v>840787.74</v>
      </c>
      <c r="J41" s="75">
        <v>-9290.23</v>
      </c>
      <c r="K41" s="54"/>
    </row>
    <row r="42" spans="1:11" s="45" customFormat="1" ht="15" customHeight="1" x14ac:dyDescent="0.35">
      <c r="A42" s="79" t="s">
        <v>213</v>
      </c>
      <c r="B42" s="80" t="s">
        <v>101</v>
      </c>
      <c r="C42" s="80" t="s">
        <v>111</v>
      </c>
      <c r="D42" s="81">
        <v>237</v>
      </c>
      <c r="E42" s="81">
        <v>895</v>
      </c>
      <c r="F42" s="81">
        <v>715468</v>
      </c>
      <c r="G42" s="87">
        <v>6.2327761950000003E-3</v>
      </c>
      <c r="H42" s="83">
        <v>819474.51</v>
      </c>
      <c r="I42" s="83">
        <v>810518.74</v>
      </c>
      <c r="J42" s="75">
        <v>-8955.77</v>
      </c>
      <c r="K42" s="54"/>
    </row>
    <row r="43" spans="1:11" s="45" customFormat="1" ht="15" customHeight="1" x14ac:dyDescent="0.35">
      <c r="A43" s="79" t="s">
        <v>214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5.2484164290000001E-3</v>
      </c>
      <c r="H43" s="83">
        <v>690052.61</v>
      </c>
      <c r="I43" s="83">
        <v>682511.25</v>
      </c>
      <c r="J43" s="75">
        <v>-7541.36</v>
      </c>
      <c r="K43" s="54"/>
    </row>
    <row r="44" spans="1:11" s="45" customFormat="1" ht="15" customHeight="1" x14ac:dyDescent="0.35">
      <c r="A44" s="79" t="s">
        <v>215</v>
      </c>
      <c r="B44" s="80" t="s">
        <v>96</v>
      </c>
      <c r="C44" s="80" t="s">
        <v>90</v>
      </c>
      <c r="D44" s="81">
        <v>237</v>
      </c>
      <c r="E44" s="81">
        <v>895</v>
      </c>
      <c r="F44" s="81">
        <v>714429</v>
      </c>
      <c r="G44" s="87">
        <v>2.3317385870000001E-3</v>
      </c>
      <c r="H44" s="83">
        <v>306572.90999999997</v>
      </c>
      <c r="I44" s="83">
        <v>303222.46999999997</v>
      </c>
      <c r="J44" s="75">
        <v>-3350.44</v>
      </c>
      <c r="K44" s="54"/>
    </row>
    <row r="45" spans="1:11" s="45" customFormat="1" ht="15" customHeight="1" x14ac:dyDescent="0.35">
      <c r="A45" s="79" t="s">
        <v>216</v>
      </c>
      <c r="B45" s="80" t="s">
        <v>155</v>
      </c>
      <c r="C45" s="80" t="s">
        <v>130</v>
      </c>
      <c r="D45" s="81">
        <v>237</v>
      </c>
      <c r="E45" s="81">
        <v>895</v>
      </c>
      <c r="F45" s="81">
        <v>979023</v>
      </c>
      <c r="G45" s="87">
        <v>1.7579759319999999E-3</v>
      </c>
      <c r="H45" s="83">
        <v>231135.6</v>
      </c>
      <c r="I45" s="83">
        <v>228609.59</v>
      </c>
      <c r="J45" s="75">
        <v>-2526.0100000000002</v>
      </c>
      <c r="K45" s="54"/>
    </row>
    <row r="46" spans="1:11" s="45" customFormat="1" ht="15" customHeight="1" x14ac:dyDescent="0.35">
      <c r="A46" s="79" t="s">
        <v>217</v>
      </c>
      <c r="B46" s="80" t="s">
        <v>163</v>
      </c>
      <c r="C46" s="80" t="s">
        <v>91</v>
      </c>
      <c r="D46" s="81">
        <v>237</v>
      </c>
      <c r="E46" s="81">
        <v>895</v>
      </c>
      <c r="F46" s="81">
        <v>1169033</v>
      </c>
      <c r="G46" s="87">
        <v>1.593166164E-3</v>
      </c>
      <c r="H46" s="83">
        <v>209466.7</v>
      </c>
      <c r="I46" s="83">
        <v>207177.51</v>
      </c>
      <c r="J46" s="75">
        <v>-2289.19</v>
      </c>
      <c r="K46" s="54"/>
    </row>
    <row r="47" spans="1:11" s="45" customFormat="1" ht="15" customHeight="1" x14ac:dyDescent="0.35">
      <c r="A47" s="79" t="s">
        <v>218</v>
      </c>
      <c r="B47" s="80" t="s">
        <v>157</v>
      </c>
      <c r="C47" s="80" t="s">
        <v>114</v>
      </c>
      <c r="D47" s="81">
        <v>237</v>
      </c>
      <c r="E47" s="81">
        <v>895</v>
      </c>
      <c r="F47" s="81">
        <v>714437</v>
      </c>
      <c r="G47" s="87">
        <v>1.165497026E-3</v>
      </c>
      <c r="H47" s="83">
        <v>153237.51</v>
      </c>
      <c r="I47" s="83">
        <v>151562.82999999999</v>
      </c>
      <c r="J47" s="75">
        <v>-1674.68</v>
      </c>
      <c r="K47" s="54"/>
    </row>
    <row r="48" spans="1:11" s="45" customFormat="1" ht="15" customHeight="1" x14ac:dyDescent="0.35">
      <c r="A48" s="79" t="s">
        <v>219</v>
      </c>
      <c r="B48" s="80" t="s">
        <v>154</v>
      </c>
      <c r="C48" s="80" t="s">
        <v>127</v>
      </c>
      <c r="D48" s="81">
        <v>237</v>
      </c>
      <c r="E48" s="81">
        <v>895</v>
      </c>
      <c r="F48" s="81">
        <v>724386</v>
      </c>
      <c r="G48" s="87">
        <v>1.063565871E-3</v>
      </c>
      <c r="H48" s="83">
        <v>139835.78</v>
      </c>
      <c r="I48" s="83">
        <v>138307.56</v>
      </c>
      <c r="J48" s="75">
        <v>-1528.22</v>
      </c>
      <c r="K48" s="54"/>
    </row>
    <row r="49" spans="1:11" s="45" customFormat="1" ht="15" customHeight="1" x14ac:dyDescent="0.35">
      <c r="A49" s="79" t="s">
        <v>220</v>
      </c>
      <c r="B49" s="80" t="s">
        <v>178</v>
      </c>
      <c r="C49" s="80" t="s">
        <v>177</v>
      </c>
      <c r="D49" s="81">
        <v>237</v>
      </c>
      <c r="E49" s="81">
        <v>895</v>
      </c>
      <c r="F49" s="81">
        <v>1055852</v>
      </c>
      <c r="G49" s="87">
        <v>5.6657074200000004E-4</v>
      </c>
      <c r="H49" s="83">
        <v>74491.73</v>
      </c>
      <c r="I49" s="83">
        <v>73677.63</v>
      </c>
      <c r="J49" s="75">
        <v>-814.1</v>
      </c>
      <c r="K49" s="54"/>
    </row>
    <row r="50" spans="1:11" s="45" customFormat="1" ht="15" customHeight="1" x14ac:dyDescent="0.35">
      <c r="A50" s="79" t="s">
        <v>221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5.1567525200000002E-4</v>
      </c>
      <c r="H50" s="83">
        <v>67800.08</v>
      </c>
      <c r="I50" s="83">
        <v>67059.11</v>
      </c>
      <c r="J50" s="75">
        <v>-740.97</v>
      </c>
      <c r="K50" s="54"/>
    </row>
    <row r="51" spans="1:11" s="45" customFormat="1" ht="15" customHeight="1" x14ac:dyDescent="0.35">
      <c r="A51" s="79" t="s">
        <v>222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3.65431011E-4</v>
      </c>
      <c r="H51" s="83">
        <v>48046.23</v>
      </c>
      <c r="I51" s="83">
        <v>47521.15</v>
      </c>
      <c r="J51" s="75">
        <v>-525.08000000000004</v>
      </c>
      <c r="K51" s="54"/>
    </row>
    <row r="52" spans="1:11" s="45" customFormat="1" ht="15" customHeight="1" x14ac:dyDescent="0.35">
      <c r="A52" s="79" t="s">
        <v>223</v>
      </c>
      <c r="B52" s="80" t="s">
        <v>120</v>
      </c>
      <c r="C52" s="80" t="s">
        <v>122</v>
      </c>
      <c r="D52" s="81">
        <v>237</v>
      </c>
      <c r="E52" s="81">
        <v>895</v>
      </c>
      <c r="F52" s="81">
        <v>1359819</v>
      </c>
      <c r="G52" s="87">
        <v>3.5037528899999998E-4</v>
      </c>
      <c r="H52" s="83">
        <v>46066.73</v>
      </c>
      <c r="I52" s="83">
        <v>45563.28</v>
      </c>
      <c r="J52" s="75">
        <v>-503.45</v>
      </c>
      <c r="K52" s="54"/>
    </row>
    <row r="53" spans="1:11" s="45" customFormat="1" ht="15" customHeight="1" x14ac:dyDescent="0.35">
      <c r="A53" s="79" t="s">
        <v>224</v>
      </c>
      <c r="B53" s="80" t="s">
        <v>171</v>
      </c>
      <c r="C53" s="80" t="s">
        <v>172</v>
      </c>
      <c r="D53" s="81">
        <v>237</v>
      </c>
      <c r="E53" s="81">
        <v>895</v>
      </c>
      <c r="F53" s="81">
        <v>742147</v>
      </c>
      <c r="G53" s="87">
        <v>3.4420947799999998E-4</v>
      </c>
      <c r="H53" s="83">
        <v>45256.06</v>
      </c>
      <c r="I53" s="83">
        <v>44761.47</v>
      </c>
      <c r="J53" s="75">
        <v>-494.59</v>
      </c>
      <c r="K53" s="54"/>
    </row>
    <row r="54" spans="1:11" s="45" customFormat="1" ht="15" customHeight="1" x14ac:dyDescent="0.35">
      <c r="A54" s="79" t="s">
        <v>225</v>
      </c>
      <c r="B54" s="80" t="s">
        <v>119</v>
      </c>
      <c r="C54" s="80" t="s">
        <v>121</v>
      </c>
      <c r="D54" s="81">
        <v>237</v>
      </c>
      <c r="E54" s="81">
        <v>895</v>
      </c>
      <c r="F54" s="81">
        <v>1173057</v>
      </c>
      <c r="G54" s="87">
        <v>2.6830947200000001E-4</v>
      </c>
      <c r="H54" s="83">
        <v>35276.86</v>
      </c>
      <c r="I54" s="83">
        <v>34891.33</v>
      </c>
      <c r="J54" s="75">
        <v>-385.53</v>
      </c>
      <c r="K54" s="54"/>
    </row>
    <row r="55" spans="1:11" s="45" customFormat="1" ht="15" customHeight="1" x14ac:dyDescent="0.35">
      <c r="A55" s="79" t="s">
        <v>226</v>
      </c>
      <c r="B55" s="80" t="s">
        <v>180</v>
      </c>
      <c r="C55" s="80" t="s">
        <v>182</v>
      </c>
      <c r="D55" s="81">
        <v>237</v>
      </c>
      <c r="E55" s="81">
        <v>895</v>
      </c>
      <c r="F55" s="81">
        <v>1392360</v>
      </c>
      <c r="G55" s="87">
        <v>1.72761958E-4</v>
      </c>
      <c r="H55" s="83">
        <v>22714.44</v>
      </c>
      <c r="I55" s="83">
        <v>22466.2</v>
      </c>
      <c r="J55" s="75">
        <v>-248.24</v>
      </c>
      <c r="K55" s="54"/>
    </row>
    <row r="56" spans="1:11" s="45" customFormat="1" ht="15" customHeight="1" x14ac:dyDescent="0.35">
      <c r="A56" s="79" t="s">
        <v>227</v>
      </c>
      <c r="B56" s="80" t="s">
        <v>229</v>
      </c>
      <c r="C56" s="80" t="s">
        <v>228</v>
      </c>
      <c r="D56" s="81">
        <v>237</v>
      </c>
      <c r="E56" s="81">
        <v>895</v>
      </c>
      <c r="F56" s="81">
        <v>1392247</v>
      </c>
      <c r="G56" s="87">
        <v>1.6761464299999999E-4</v>
      </c>
      <c r="H56" s="83">
        <v>22037.68</v>
      </c>
      <c r="I56" s="83">
        <v>21796.84</v>
      </c>
      <c r="J56" s="75">
        <v>-240.84</v>
      </c>
      <c r="K56" s="54"/>
    </row>
    <row r="57" spans="1:11" s="45" customFormat="1" ht="15" customHeight="1" x14ac:dyDescent="0.35">
      <c r="A57" s="79" t="s">
        <v>230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1.3844282200000001E-4</v>
      </c>
      <c r="H57" s="83">
        <v>18202.22</v>
      </c>
      <c r="I57" s="83">
        <v>18003.29</v>
      </c>
      <c r="J57" s="75">
        <v>-198.93</v>
      </c>
      <c r="K57" s="54"/>
    </row>
    <row r="58" spans="1:11" s="45" customFormat="1" ht="15" customHeight="1" x14ac:dyDescent="0.35">
      <c r="A58" s="79" t="s">
        <v>231</v>
      </c>
      <c r="B58" s="80" t="s">
        <v>98</v>
      </c>
      <c r="C58" s="80" t="s">
        <v>93</v>
      </c>
      <c r="D58" s="81">
        <v>237</v>
      </c>
      <c r="E58" s="81">
        <v>895</v>
      </c>
      <c r="F58" s="81">
        <v>1339591</v>
      </c>
      <c r="G58" s="87">
        <v>1.04473173E-4</v>
      </c>
      <c r="H58" s="83">
        <v>13735.95</v>
      </c>
      <c r="I58" s="83">
        <v>13585.83</v>
      </c>
      <c r="J58" s="75">
        <v>-150.12</v>
      </c>
      <c r="K58" s="54"/>
    </row>
    <row r="59" spans="1:11" s="45" customFormat="1" ht="15" customHeight="1" x14ac:dyDescent="0.35">
      <c r="A59" s="79" t="s">
        <v>232</v>
      </c>
      <c r="B59" s="80" t="s">
        <v>80</v>
      </c>
      <c r="C59" s="80" t="s">
        <v>81</v>
      </c>
      <c r="D59" s="81">
        <v>237</v>
      </c>
      <c r="E59" s="81">
        <v>895</v>
      </c>
      <c r="F59" s="81">
        <v>1336150</v>
      </c>
      <c r="G59" s="87">
        <v>7.2160831999999996E-5</v>
      </c>
      <c r="H59" s="83">
        <v>9487.58</v>
      </c>
      <c r="I59" s="83">
        <v>9383.89</v>
      </c>
      <c r="J59" s="75">
        <v>-103.69</v>
      </c>
      <c r="K59" s="54"/>
    </row>
    <row r="60" spans="1:11" ht="15" customHeight="1" x14ac:dyDescent="0.3">
      <c r="A60" s="84"/>
      <c r="B60" s="84"/>
      <c r="C60" s="84"/>
      <c r="D60" s="76"/>
      <c r="E60" s="76"/>
      <c r="F60" s="76"/>
      <c r="G60" s="76">
        <f>SUM(G12:G59)</f>
        <v>0.99999999999899936</v>
      </c>
      <c r="H60" s="76">
        <f>SUM(H12:H59)</f>
        <v>131478250.51000006</v>
      </c>
      <c r="I60" s="76">
        <f>SUM(I12:I59)</f>
        <v>130041366.88000003</v>
      </c>
      <c r="J60" s="76">
        <f>SUM(J12:J59)</f>
        <v>-1436883.6300000006</v>
      </c>
    </row>
    <row r="61" spans="1:11" x14ac:dyDescent="0.3">
      <c r="J61" s="147"/>
    </row>
    <row r="62" spans="1:11" x14ac:dyDescent="0.3">
      <c r="J62" s="147"/>
    </row>
  </sheetData>
  <autoFilter ref="A11:J11" xr:uid="{00000000-0009-0000-0000-00000B000000}">
    <sortState xmlns:xlrd2="http://schemas.microsoft.com/office/spreadsheetml/2017/richdata2" ref="A12:J35">
      <sortCondition ref="B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4"/>
  <sheetViews>
    <sheetView showGridLines="0" zoomScale="79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5.26953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H59</f>
        <v>117293378.68000004</v>
      </c>
      <c r="I4" s="65">
        <v>1</v>
      </c>
      <c r="J4" s="66">
        <v>47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556968.93000000005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69603729.380000025</v>
      </c>
      <c r="I6" s="97">
        <f>H6/H4</f>
        <v>0.59341567412678098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46453802.519999996</v>
      </c>
      <c r="I7" s="97">
        <f>H7/H4</f>
        <v>0.39604795294315226</v>
      </c>
      <c r="J7" s="96">
        <v>0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116614500.83000003</v>
      </c>
      <c r="I8" s="117">
        <f>H8/H4</f>
        <v>0.99421213833517297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-J59</f>
        <v>678877.85000000056</v>
      </c>
      <c r="I9" s="116">
        <f>H9/H4</f>
        <v>5.7878616648269297E-3</v>
      </c>
      <c r="J9" s="74"/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3.9276083030999998E-2</v>
      </c>
      <c r="H12" s="83">
        <v>4606824.4800000004</v>
      </c>
      <c r="I12" s="83">
        <v>4580160.82</v>
      </c>
      <c r="J12" s="75">
        <f>I12-H12</f>
        <v>-26663.660000000149</v>
      </c>
      <c r="K12" s="48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2.6822756028000001E-2</v>
      </c>
      <c r="H13" s="83">
        <v>3146131.68</v>
      </c>
      <c r="I13" s="83">
        <v>3127922.31</v>
      </c>
      <c r="J13" s="75">
        <f t="shared" ref="J13:J58" si="0">I13-H13</f>
        <v>-18209.370000000112</v>
      </c>
      <c r="K13" s="48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2.7220763490000001E-2</v>
      </c>
      <c r="H14" s="83">
        <v>3192815.32</v>
      </c>
      <c r="I14" s="83">
        <v>3174335.75</v>
      </c>
      <c r="J14" s="75">
        <f t="shared" si="0"/>
        <v>-18479.569999999832</v>
      </c>
      <c r="K14" s="48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2.7615127438999999E-2</v>
      </c>
      <c r="H15" s="83">
        <v>3239071.6</v>
      </c>
      <c r="I15" s="83">
        <v>3220324.3</v>
      </c>
      <c r="J15" s="75">
        <f t="shared" si="0"/>
        <v>-18747.300000000279</v>
      </c>
      <c r="K15" s="48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8.7703535489999998E-3</v>
      </c>
      <c r="H16" s="83">
        <v>1028704.4</v>
      </c>
      <c r="I16" s="83">
        <v>1022750.4</v>
      </c>
      <c r="J16" s="75">
        <f t="shared" si="0"/>
        <v>-5954</v>
      </c>
      <c r="K16" s="48"/>
    </row>
    <row r="17" spans="1:11" s="45" customFormat="1" ht="15" customHeight="1" x14ac:dyDescent="0.35">
      <c r="A17" s="79">
        <v>5965546000109</v>
      </c>
      <c r="B17" s="80" t="s">
        <v>137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5.788597853E-3</v>
      </c>
      <c r="H17" s="83">
        <v>678964.2</v>
      </c>
      <c r="I17" s="83">
        <v>675034.45</v>
      </c>
      <c r="J17" s="75">
        <f t="shared" si="0"/>
        <v>-3929.75</v>
      </c>
      <c r="K17" s="48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9.3572650250000004E-3</v>
      </c>
      <c r="H18" s="83">
        <v>1097545.23</v>
      </c>
      <c r="I18" s="83">
        <v>1091192.79</v>
      </c>
      <c r="J18" s="75">
        <f t="shared" si="0"/>
        <v>-6352.4399999999441</v>
      </c>
      <c r="K18" s="48"/>
    </row>
    <row r="19" spans="1:11" s="45" customFormat="1" ht="15" customHeight="1" x14ac:dyDescent="0.35">
      <c r="A19" s="79">
        <v>7522669000192</v>
      </c>
      <c r="B19" s="80" t="s">
        <v>142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2.0226261846000002E-2</v>
      </c>
      <c r="H19" s="83">
        <v>2372406.59</v>
      </c>
      <c r="I19" s="83">
        <v>2358675.4300000002</v>
      </c>
      <c r="J19" s="75">
        <f t="shared" si="0"/>
        <v>-13731.159999999683</v>
      </c>
      <c r="K19" s="48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2.2859057009000001E-2</v>
      </c>
      <c r="H20" s="83">
        <v>2681216.0299999998</v>
      </c>
      <c r="I20" s="83">
        <v>2665697.52</v>
      </c>
      <c r="J20" s="75">
        <f t="shared" si="0"/>
        <v>-15518.509999999776</v>
      </c>
      <c r="K20" s="48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5.3294688415999998E-2</v>
      </c>
      <c r="H21" s="83">
        <v>6251114.0700000003</v>
      </c>
      <c r="I21" s="83">
        <v>6214933.4900000002</v>
      </c>
      <c r="J21" s="75">
        <f t="shared" si="0"/>
        <v>-36180.580000000075</v>
      </c>
      <c r="K21" s="48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3.6502624173999999E-2</v>
      </c>
      <c r="H22" s="83">
        <v>4281516.12</v>
      </c>
      <c r="I22" s="83">
        <v>4256735.3</v>
      </c>
      <c r="J22" s="75">
        <f t="shared" si="0"/>
        <v>-24780.820000000298</v>
      </c>
      <c r="K22" s="48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2.6072826994999999E-2</v>
      </c>
      <c r="H23" s="83">
        <v>3058169.97</v>
      </c>
      <c r="I23" s="83">
        <v>3040469.71</v>
      </c>
      <c r="J23" s="75">
        <f t="shared" si="0"/>
        <v>-17700.260000000242</v>
      </c>
      <c r="K23" s="48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3.8204330204999998E-2</v>
      </c>
      <c r="H24" s="83">
        <v>4481114.97</v>
      </c>
      <c r="I24" s="83">
        <v>4455178.9000000004</v>
      </c>
      <c r="J24" s="75">
        <f t="shared" si="0"/>
        <v>-25936.069999999367</v>
      </c>
      <c r="K24" s="48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5.7149163710000003E-3</v>
      </c>
      <c r="H25" s="83">
        <v>670321.85</v>
      </c>
      <c r="I25" s="83">
        <v>666442.12</v>
      </c>
      <c r="J25" s="75">
        <f t="shared" si="0"/>
        <v>-3879.7299999999814</v>
      </c>
      <c r="K25" s="48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2.0357490822000002E-2</v>
      </c>
      <c r="H26" s="83">
        <v>2387798.88</v>
      </c>
      <c r="I26" s="83">
        <v>2373978.63</v>
      </c>
      <c r="J26" s="75">
        <f t="shared" si="0"/>
        <v>-13820.25</v>
      </c>
      <c r="K26" s="48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2.2311841634999999E-2</v>
      </c>
      <c r="H27" s="83">
        <v>2617031.29</v>
      </c>
      <c r="I27" s="83">
        <v>2601884.27</v>
      </c>
      <c r="J27" s="75">
        <f t="shared" si="0"/>
        <v>-15147.020000000019</v>
      </c>
      <c r="K27" s="48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9.2694050528000005E-2</v>
      </c>
      <c r="H28" s="83">
        <v>10872398.369999999</v>
      </c>
      <c r="I28" s="83">
        <v>10809470.43</v>
      </c>
      <c r="J28" s="75">
        <f t="shared" si="0"/>
        <v>-62927.939999999478</v>
      </c>
      <c r="K28" s="48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1.2805842128000001E-2</v>
      </c>
      <c r="H29" s="83">
        <v>1502040.49</v>
      </c>
      <c r="I29" s="83">
        <v>1493346.89</v>
      </c>
      <c r="J29" s="75">
        <f t="shared" si="0"/>
        <v>-8693.6000000000931</v>
      </c>
      <c r="K29" s="48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8.7350485719999999E-3</v>
      </c>
      <c r="H30" s="83">
        <v>1024563.36</v>
      </c>
      <c r="I30" s="83">
        <v>1018633.33</v>
      </c>
      <c r="J30" s="75">
        <f t="shared" si="0"/>
        <v>-5930.0300000000279</v>
      </c>
      <c r="K30" s="48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5.1639709999999998E-2</v>
      </c>
      <c r="H31" s="83">
        <v>6056996.0599999996</v>
      </c>
      <c r="I31" s="83">
        <v>6021939</v>
      </c>
      <c r="J31" s="75">
        <f t="shared" si="0"/>
        <v>-35057.05999999959</v>
      </c>
      <c r="K31" s="48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3.0634152588000001E-2</v>
      </c>
      <c r="H32" s="83">
        <v>3593183.26</v>
      </c>
      <c r="I32" s="83">
        <v>3572386.41</v>
      </c>
      <c r="J32" s="75">
        <f t="shared" si="0"/>
        <v>-20796.849999999627</v>
      </c>
      <c r="K32" s="48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5.0229859231999997E-2</v>
      </c>
      <c r="H33" s="83">
        <v>5891629.9000000004</v>
      </c>
      <c r="I33" s="83">
        <v>5857529.96</v>
      </c>
      <c r="J33" s="75">
        <f t="shared" si="0"/>
        <v>-34099.94000000041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1.5236071807E-2</v>
      </c>
      <c r="H34" s="83">
        <v>1787090.34</v>
      </c>
      <c r="I34" s="83">
        <v>1776746.91</v>
      </c>
      <c r="J34" s="75">
        <f t="shared" si="0"/>
        <v>-10343.430000000168</v>
      </c>
      <c r="K34" s="48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6.8877966439999999E-3</v>
      </c>
      <c r="H35" s="83">
        <v>807892.94</v>
      </c>
      <c r="I35" s="83">
        <v>803216.97</v>
      </c>
      <c r="J35" s="75">
        <f t="shared" si="0"/>
        <v>-4675.9699999999721</v>
      </c>
      <c r="K35" s="48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6.7794729673000001E-2</v>
      </c>
      <c r="H36" s="83">
        <v>7951872.9000000004</v>
      </c>
      <c r="I36" s="83">
        <v>7905848.5599999996</v>
      </c>
      <c r="J36" s="75">
        <f t="shared" si="0"/>
        <v>-46024.340000000782</v>
      </c>
      <c r="K36" s="48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2.6242546719999999E-2</v>
      </c>
      <c r="H37" s="83">
        <v>3078076.97</v>
      </c>
      <c r="I37" s="83">
        <v>3060261.49</v>
      </c>
      <c r="J37" s="75">
        <f t="shared" si="0"/>
        <v>-17815.479999999981</v>
      </c>
      <c r="K37" s="48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9.1850521500000002E-4</v>
      </c>
      <c r="H38" s="83">
        <v>107734.58</v>
      </c>
      <c r="I38" s="83">
        <v>107111.03</v>
      </c>
      <c r="J38" s="75">
        <f t="shared" si="0"/>
        <v>-623.55000000000291</v>
      </c>
      <c r="K38" s="48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3.5133470929000002E-2</v>
      </c>
      <c r="H39" s="83">
        <v>4120923.51</v>
      </c>
      <c r="I39" s="83">
        <v>4097072.17</v>
      </c>
      <c r="J39" s="75">
        <f t="shared" si="0"/>
        <v>-23851.339999999851</v>
      </c>
      <c r="K39" s="48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1.9478329690000001E-3</v>
      </c>
      <c r="H40" s="83">
        <v>228467.91</v>
      </c>
      <c r="I40" s="83">
        <v>227145.57</v>
      </c>
      <c r="J40" s="75">
        <f t="shared" si="0"/>
        <v>-1322.3399999999965</v>
      </c>
      <c r="K40" s="48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9.0222120968000002E-2</v>
      </c>
      <c r="H41" s="83">
        <v>10582457.4</v>
      </c>
      <c r="I41" s="83">
        <v>10521207.6</v>
      </c>
      <c r="J41" s="75">
        <f t="shared" si="0"/>
        <v>-61249.800000000745</v>
      </c>
      <c r="K41" s="48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1.362403844E-3</v>
      </c>
      <c r="H42" s="83">
        <v>159800.95000000001</v>
      </c>
      <c r="I42" s="83">
        <v>158876.04</v>
      </c>
      <c r="J42" s="75">
        <f t="shared" si="0"/>
        <v>-924.91000000000349</v>
      </c>
      <c r="K42" s="48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2.6124660530000001E-3</v>
      </c>
      <c r="H43" s="83">
        <v>306424.96999999997</v>
      </c>
      <c r="I43" s="83">
        <v>304651.42</v>
      </c>
      <c r="J43" s="75">
        <f t="shared" si="0"/>
        <v>-1773.5499999999884</v>
      </c>
      <c r="K43" s="48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9.1337921380000003E-3</v>
      </c>
      <c r="H44" s="83">
        <v>1071333.3400000001</v>
      </c>
      <c r="I44" s="83">
        <v>1065132.6100000001</v>
      </c>
      <c r="J44" s="75">
        <f t="shared" si="0"/>
        <v>-6200.7299999999814</v>
      </c>
      <c r="K44" s="48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7.9307529590000002E-3</v>
      </c>
      <c r="H45" s="83">
        <v>930224.81</v>
      </c>
      <c r="I45" s="83">
        <v>924840.8</v>
      </c>
      <c r="J45" s="75">
        <f t="shared" si="0"/>
        <v>-5384.0100000000093</v>
      </c>
      <c r="K45" s="48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1.2427790353E-2</v>
      </c>
      <c r="H46" s="83">
        <v>1457697.52</v>
      </c>
      <c r="I46" s="83">
        <v>1449260.57</v>
      </c>
      <c r="J46" s="75">
        <f t="shared" si="0"/>
        <v>-8436.9499999999534</v>
      </c>
      <c r="K46" s="48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1.7287503802999999E-2</v>
      </c>
      <c r="H47" s="83">
        <v>2027709.73</v>
      </c>
      <c r="I47" s="83">
        <v>2015973.63</v>
      </c>
      <c r="J47" s="75">
        <f t="shared" si="0"/>
        <v>-11736.100000000093</v>
      </c>
      <c r="K47" s="48"/>
    </row>
    <row r="48" spans="1:11" s="45" customFormat="1" ht="15" customHeight="1" x14ac:dyDescent="0.35">
      <c r="A48" s="79">
        <v>83855973000130</v>
      </c>
      <c r="B48" s="80" t="s">
        <v>171</v>
      </c>
      <c r="C48" s="80" t="s">
        <v>172</v>
      </c>
      <c r="D48" s="81">
        <v>237</v>
      </c>
      <c r="E48" s="81">
        <v>895</v>
      </c>
      <c r="F48" s="81">
        <v>742147</v>
      </c>
      <c r="G48" s="87">
        <v>3.7526696300000002E-4</v>
      </c>
      <c r="H48" s="83">
        <v>44016.33</v>
      </c>
      <c r="I48" s="83">
        <v>43761.57</v>
      </c>
      <c r="J48" s="75">
        <f t="shared" si="0"/>
        <v>-254.76000000000204</v>
      </c>
      <c r="K48" s="48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6.3397924620000004E-2</v>
      </c>
      <c r="H49" s="83">
        <v>7436156.7800000003</v>
      </c>
      <c r="I49" s="83">
        <v>7393117.3300000001</v>
      </c>
      <c r="J49" s="75">
        <f t="shared" si="0"/>
        <v>-43039.450000000186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5.0202910599999998E-4</v>
      </c>
      <c r="H50" s="83">
        <v>58884.69</v>
      </c>
      <c r="I50" s="83">
        <v>58543.87</v>
      </c>
      <c r="J50" s="75">
        <f t="shared" si="0"/>
        <v>-340.81999999999971</v>
      </c>
      <c r="K50" s="48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3.15315241E-4</v>
      </c>
      <c r="H51" s="83">
        <v>36984.39</v>
      </c>
      <c r="I51" s="83">
        <v>36770.33</v>
      </c>
      <c r="J51" s="75">
        <f t="shared" si="0"/>
        <v>-214.05999999999767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3.1133871699999999E-4</v>
      </c>
      <c r="H52" s="83">
        <v>36517.97</v>
      </c>
      <c r="I52" s="83">
        <v>36306.61</v>
      </c>
      <c r="J52" s="75">
        <f t="shared" si="0"/>
        <v>-211.36000000000058</v>
      </c>
      <c r="K52" s="48"/>
    </row>
    <row r="53" spans="1:11" s="45" customFormat="1" ht="15" customHeight="1" x14ac:dyDescent="0.35">
      <c r="A53" s="79">
        <v>88446034000155</v>
      </c>
      <c r="B53" s="80" t="s">
        <v>120</v>
      </c>
      <c r="C53" s="80" t="s">
        <v>122</v>
      </c>
      <c r="D53" s="81">
        <v>237</v>
      </c>
      <c r="E53" s="81">
        <v>895</v>
      </c>
      <c r="F53" s="81">
        <v>1359819</v>
      </c>
      <c r="G53" s="87">
        <v>3.7669705200000001E-4</v>
      </c>
      <c r="H53" s="83">
        <v>44184.07</v>
      </c>
      <c r="I53" s="83">
        <v>43928.34</v>
      </c>
      <c r="J53" s="75">
        <f t="shared" si="0"/>
        <v>-255.7300000000032</v>
      </c>
      <c r="K53" s="48"/>
    </row>
    <row r="54" spans="1:11" s="45" customFormat="1" ht="15" customHeight="1" x14ac:dyDescent="0.35">
      <c r="A54" s="79">
        <v>27485069000109</v>
      </c>
      <c r="B54" s="80" t="s">
        <v>163</v>
      </c>
      <c r="C54" s="80" t="s">
        <v>91</v>
      </c>
      <c r="D54" s="81">
        <v>237</v>
      </c>
      <c r="E54" s="81">
        <v>895</v>
      </c>
      <c r="F54" s="81">
        <v>1169033</v>
      </c>
      <c r="G54" s="87">
        <v>1.416418828E-3</v>
      </c>
      <c r="H54" s="83">
        <v>166136.54999999999</v>
      </c>
      <c r="I54" s="83">
        <v>165174.97</v>
      </c>
      <c r="J54" s="75">
        <f t="shared" si="0"/>
        <v>-961.57999999998719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1.8786227E-5</v>
      </c>
      <c r="H55" s="83">
        <v>2203.5</v>
      </c>
      <c r="I55" s="83">
        <v>2190.75</v>
      </c>
      <c r="J55" s="75">
        <f t="shared" si="0"/>
        <v>-12.75</v>
      </c>
      <c r="K55" s="48"/>
    </row>
    <row r="56" spans="1:11" s="45" customFormat="1" ht="15" customHeight="1" x14ac:dyDescent="0.35">
      <c r="A56" s="79">
        <v>97578090000134</v>
      </c>
      <c r="B56" s="80" t="s">
        <v>98</v>
      </c>
      <c r="C56" s="80" t="s">
        <v>93</v>
      </c>
      <c r="D56" s="81">
        <v>237</v>
      </c>
      <c r="E56" s="81">
        <v>895</v>
      </c>
      <c r="F56" s="81">
        <v>1339591</v>
      </c>
      <c r="G56" s="87">
        <v>9.3463080000000008E-6</v>
      </c>
      <c r="H56" s="83">
        <v>1096.26</v>
      </c>
      <c r="I56" s="83">
        <v>1089.9100000000001</v>
      </c>
      <c r="J56" s="75">
        <f t="shared" si="0"/>
        <v>-6.3499999999999091</v>
      </c>
      <c r="K56" s="48"/>
    </row>
    <row r="57" spans="1:11" s="45" customFormat="1" ht="15" customHeight="1" x14ac:dyDescent="0.35">
      <c r="A57" s="79">
        <v>89889604000144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3.4715941000000003E-5</v>
      </c>
      <c r="H57" s="83">
        <v>4071.95</v>
      </c>
      <c r="I57" s="83">
        <v>4048.38</v>
      </c>
      <c r="J57" s="75">
        <f t="shared" si="0"/>
        <v>-23.569999999999709</v>
      </c>
      <c r="K57" s="48"/>
    </row>
    <row r="58" spans="1:11" s="45" customFormat="1" ht="15" customHeight="1" x14ac:dyDescent="0.35">
      <c r="A58" s="79">
        <v>90660754000160</v>
      </c>
      <c r="B58" s="80" t="s">
        <v>178</v>
      </c>
      <c r="C58" s="80" t="s">
        <v>177</v>
      </c>
      <c r="D58" s="81">
        <v>237</v>
      </c>
      <c r="E58" s="81">
        <v>895</v>
      </c>
      <c r="F58" s="81">
        <v>1055852</v>
      </c>
      <c r="G58" s="87">
        <v>9.70729987E-4</v>
      </c>
      <c r="H58" s="83">
        <v>113860.2</v>
      </c>
      <c r="I58" s="83">
        <v>113201.19</v>
      </c>
      <c r="J58" s="75">
        <f t="shared" si="0"/>
        <v>-659.00999999999476</v>
      </c>
      <c r="K58" s="48"/>
    </row>
    <row r="59" spans="1:11" ht="15" customHeight="1" x14ac:dyDescent="0.3">
      <c r="A59" s="84"/>
      <c r="B59" s="84"/>
      <c r="C59" s="84"/>
      <c r="D59" s="76"/>
      <c r="E59" s="76"/>
      <c r="F59" s="76"/>
      <c r="G59" s="76">
        <f>SUM(G12:G58)</f>
        <v>1.0000000000010003</v>
      </c>
      <c r="H59" s="76">
        <f>SUM(H12:H58)</f>
        <v>117293378.68000004</v>
      </c>
      <c r="I59" s="76">
        <f>SUM(I12:I58)</f>
        <v>116614500.82999995</v>
      </c>
      <c r="J59" s="76">
        <f>SUM(J12:J58)</f>
        <v>-678877.85000000056</v>
      </c>
    </row>
    <row r="62" spans="1:11" ht="15" customHeight="1" x14ac:dyDescent="0.35">
      <c r="G62" s="36"/>
    </row>
    <row r="64" spans="1:11" ht="15" customHeight="1" x14ac:dyDescent="0.3">
      <c r="G64" s="49"/>
    </row>
  </sheetData>
  <autoFilter ref="A11:J59" xr:uid="{00000000-0009-0000-0000-00000C000000}"/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4"/>
  <sheetViews>
    <sheetView showGridLines="0" zoomScale="80" zoomScaleNormal="80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5.26953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117293378.68000004</v>
      </c>
      <c r="I4" s="65">
        <v>1</v>
      </c>
      <c r="J4" s="66">
        <v>46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556968.93000000005</v>
      </c>
      <c r="I5" s="97">
        <f>H5/H4</f>
        <v>4.7485112652396475E-3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69603729.380000025</v>
      </c>
      <c r="I6" s="97">
        <f>H6/H4</f>
        <v>0.59341567412678098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46453802.519999996</v>
      </c>
      <c r="I7" s="97">
        <f>H7/H4</f>
        <v>0.39604795294315226</v>
      </c>
      <c r="J7" s="96"/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116614500.83000003</v>
      </c>
      <c r="I8" s="117">
        <f>H8/H4</f>
        <v>0.99421213833517297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H4-H8</f>
        <v>678877.85000000894</v>
      </c>
      <c r="I9" s="116">
        <f>H9/H4</f>
        <v>5.7878616648270017E-3</v>
      </c>
      <c r="J9" s="74"/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3.9276083030999998E-2</v>
      </c>
      <c r="H12" s="83">
        <v>4606824.4800000004</v>
      </c>
      <c r="I12" s="83">
        <v>4580160.82</v>
      </c>
      <c r="J12" s="75">
        <f>I12-H12</f>
        <v>-26663.660000000149</v>
      </c>
      <c r="K12" s="48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2.6822756028000001E-2</v>
      </c>
      <c r="H13" s="83">
        <v>3146131.68</v>
      </c>
      <c r="I13" s="83">
        <v>3127922.31</v>
      </c>
      <c r="J13" s="75">
        <f t="shared" ref="J13:J58" si="0">I13-H13</f>
        <v>-18209.370000000112</v>
      </c>
      <c r="K13" s="48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2.7220763490000001E-2</v>
      </c>
      <c r="H14" s="83">
        <v>3192815.32</v>
      </c>
      <c r="I14" s="83">
        <v>3174335.75</v>
      </c>
      <c r="J14" s="75">
        <f t="shared" si="0"/>
        <v>-18479.569999999832</v>
      </c>
      <c r="K14" s="48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2.7615127438999999E-2</v>
      </c>
      <c r="H15" s="83">
        <v>3239071.6</v>
      </c>
      <c r="I15" s="83">
        <v>3220324.3</v>
      </c>
      <c r="J15" s="75">
        <f t="shared" si="0"/>
        <v>-18747.300000000279</v>
      </c>
      <c r="K15" s="48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8.7703535489999998E-3</v>
      </c>
      <c r="H16" s="83">
        <v>1028704.4</v>
      </c>
      <c r="I16" s="83">
        <v>1022750.4</v>
      </c>
      <c r="J16" s="75">
        <f t="shared" si="0"/>
        <v>-5954</v>
      </c>
      <c r="K16" s="48"/>
    </row>
    <row r="17" spans="1:11" s="45" customFormat="1" ht="15" customHeight="1" x14ac:dyDescent="0.35">
      <c r="A17" s="79">
        <v>5965546000109</v>
      </c>
      <c r="B17" s="80" t="s">
        <v>137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5.788597853E-3</v>
      </c>
      <c r="H17" s="83">
        <v>678964.2</v>
      </c>
      <c r="I17" s="83">
        <v>675034.45</v>
      </c>
      <c r="J17" s="75">
        <f t="shared" si="0"/>
        <v>-3929.75</v>
      </c>
      <c r="K17" s="48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9.3572650250000004E-3</v>
      </c>
      <c r="H18" s="83">
        <v>1097545.23</v>
      </c>
      <c r="I18" s="83">
        <v>1091192.79</v>
      </c>
      <c r="J18" s="75">
        <f t="shared" si="0"/>
        <v>-6352.4399999999441</v>
      </c>
      <c r="K18" s="48"/>
    </row>
    <row r="19" spans="1:11" s="45" customFormat="1" ht="15" customHeight="1" x14ac:dyDescent="0.35">
      <c r="A19" s="79">
        <v>7522669000192</v>
      </c>
      <c r="B19" s="80" t="s">
        <v>142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2.0226261846000002E-2</v>
      </c>
      <c r="H19" s="83">
        <v>2372406.59</v>
      </c>
      <c r="I19" s="83">
        <v>2358675.4300000002</v>
      </c>
      <c r="J19" s="75">
        <f t="shared" si="0"/>
        <v>-13731.159999999683</v>
      </c>
      <c r="K19" s="48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2.2859057009000001E-2</v>
      </c>
      <c r="H20" s="83">
        <v>2681216.0299999998</v>
      </c>
      <c r="I20" s="83">
        <v>2665697.52</v>
      </c>
      <c r="J20" s="75">
        <f t="shared" si="0"/>
        <v>-15518.509999999776</v>
      </c>
      <c r="K20" s="48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5.3294688415999998E-2</v>
      </c>
      <c r="H21" s="83">
        <v>6251114.0700000003</v>
      </c>
      <c r="I21" s="83">
        <v>6214933.4900000002</v>
      </c>
      <c r="J21" s="75">
        <f t="shared" si="0"/>
        <v>-36180.580000000075</v>
      </c>
      <c r="K21" s="48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3.6502624173999999E-2</v>
      </c>
      <c r="H22" s="83">
        <v>4281516.12</v>
      </c>
      <c r="I22" s="83">
        <v>4256735.3</v>
      </c>
      <c r="J22" s="75">
        <f t="shared" si="0"/>
        <v>-24780.820000000298</v>
      </c>
      <c r="K22" s="48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2.6072826994999999E-2</v>
      </c>
      <c r="H23" s="83">
        <v>3058169.97</v>
      </c>
      <c r="I23" s="83">
        <v>3040469.71</v>
      </c>
      <c r="J23" s="75">
        <f t="shared" si="0"/>
        <v>-17700.260000000242</v>
      </c>
      <c r="K23" s="48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3.8204330204999998E-2</v>
      </c>
      <c r="H24" s="83">
        <v>4481114.97</v>
      </c>
      <c r="I24" s="83">
        <v>4455178.9000000004</v>
      </c>
      <c r="J24" s="75">
        <f t="shared" si="0"/>
        <v>-25936.069999999367</v>
      </c>
      <c r="K24" s="48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5.7149163710000003E-3</v>
      </c>
      <c r="H25" s="83">
        <v>670321.85</v>
      </c>
      <c r="I25" s="83">
        <v>666442.12</v>
      </c>
      <c r="J25" s="75">
        <f t="shared" si="0"/>
        <v>-3879.7299999999814</v>
      </c>
      <c r="K25" s="48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2.0357490822000002E-2</v>
      </c>
      <c r="H26" s="83">
        <v>2387798.88</v>
      </c>
      <c r="I26" s="83">
        <v>2373978.63</v>
      </c>
      <c r="J26" s="75">
        <f t="shared" si="0"/>
        <v>-13820.25</v>
      </c>
      <c r="K26" s="48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2.2311841634999999E-2</v>
      </c>
      <c r="H27" s="83">
        <v>2617031.29</v>
      </c>
      <c r="I27" s="83">
        <v>2601884.27</v>
      </c>
      <c r="J27" s="75">
        <f t="shared" si="0"/>
        <v>-15147.020000000019</v>
      </c>
      <c r="K27" s="48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9.2694050528000005E-2</v>
      </c>
      <c r="H28" s="83">
        <v>10872398.369999999</v>
      </c>
      <c r="I28" s="83">
        <v>10809470.43</v>
      </c>
      <c r="J28" s="75">
        <f t="shared" si="0"/>
        <v>-62927.939999999478</v>
      </c>
      <c r="K28" s="48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1.2805842128000001E-2</v>
      </c>
      <c r="H29" s="83">
        <v>1502040.49</v>
      </c>
      <c r="I29" s="83">
        <v>1493346.89</v>
      </c>
      <c r="J29" s="75">
        <f t="shared" si="0"/>
        <v>-8693.6000000000931</v>
      </c>
      <c r="K29" s="48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8.7350485719999999E-3</v>
      </c>
      <c r="H30" s="83">
        <v>1024563.36</v>
      </c>
      <c r="I30" s="83">
        <v>1018633.33</v>
      </c>
      <c r="J30" s="75">
        <f t="shared" si="0"/>
        <v>-5930.0300000000279</v>
      </c>
      <c r="K30" s="48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5.1639709999999998E-2</v>
      </c>
      <c r="H31" s="83">
        <v>6056996.0599999996</v>
      </c>
      <c r="I31" s="83">
        <v>6021939</v>
      </c>
      <c r="J31" s="75">
        <f t="shared" si="0"/>
        <v>-35057.05999999959</v>
      </c>
      <c r="K31" s="48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3.0634152588000001E-2</v>
      </c>
      <c r="H32" s="83">
        <v>3593183.26</v>
      </c>
      <c r="I32" s="83">
        <v>3572386.41</v>
      </c>
      <c r="J32" s="75">
        <f t="shared" si="0"/>
        <v>-20796.849999999627</v>
      </c>
      <c r="K32" s="48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5.0229859231999997E-2</v>
      </c>
      <c r="H33" s="83">
        <v>5891629.9000000004</v>
      </c>
      <c r="I33" s="83">
        <v>5857529.96</v>
      </c>
      <c r="J33" s="75">
        <f t="shared" si="0"/>
        <v>-34099.94000000041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1.5236071807E-2</v>
      </c>
      <c r="H34" s="83">
        <v>1787090.34</v>
      </c>
      <c r="I34" s="83">
        <v>1776746.91</v>
      </c>
      <c r="J34" s="75">
        <f t="shared" si="0"/>
        <v>-10343.430000000168</v>
      </c>
      <c r="K34" s="48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6.8877966439999999E-3</v>
      </c>
      <c r="H35" s="83">
        <v>807892.94</v>
      </c>
      <c r="I35" s="83">
        <v>803216.97</v>
      </c>
      <c r="J35" s="75">
        <f t="shared" si="0"/>
        <v>-4675.9699999999721</v>
      </c>
      <c r="K35" s="48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6.7794729673000001E-2</v>
      </c>
      <c r="H36" s="83">
        <v>7951872.9000000004</v>
      </c>
      <c r="I36" s="83">
        <v>7905848.5599999996</v>
      </c>
      <c r="J36" s="75">
        <f t="shared" si="0"/>
        <v>-46024.340000000782</v>
      </c>
      <c r="K36" s="48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2.6242546719999999E-2</v>
      </c>
      <c r="H37" s="83">
        <v>3078076.97</v>
      </c>
      <c r="I37" s="83">
        <v>3060261.49</v>
      </c>
      <c r="J37" s="75">
        <f t="shared" si="0"/>
        <v>-17815.479999999981</v>
      </c>
      <c r="K37" s="48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9.1850521500000002E-4</v>
      </c>
      <c r="H38" s="83">
        <v>107734.58</v>
      </c>
      <c r="I38" s="83">
        <v>107111.03</v>
      </c>
      <c r="J38" s="75">
        <f t="shared" si="0"/>
        <v>-623.55000000000291</v>
      </c>
      <c r="K38" s="48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3.5133470929000002E-2</v>
      </c>
      <c r="H39" s="83">
        <v>4120923.51</v>
      </c>
      <c r="I39" s="83">
        <v>4097072.17</v>
      </c>
      <c r="J39" s="75">
        <f t="shared" si="0"/>
        <v>-23851.339999999851</v>
      </c>
      <c r="K39" s="48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1.9478329690000001E-3</v>
      </c>
      <c r="H40" s="83">
        <v>228467.91</v>
      </c>
      <c r="I40" s="83">
        <v>227145.57</v>
      </c>
      <c r="J40" s="75">
        <f t="shared" si="0"/>
        <v>-1322.3399999999965</v>
      </c>
      <c r="K40" s="48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9.0222120968000002E-2</v>
      </c>
      <c r="H41" s="83">
        <v>10582457.4</v>
      </c>
      <c r="I41" s="83">
        <v>10521207.6</v>
      </c>
      <c r="J41" s="75">
        <f t="shared" si="0"/>
        <v>-61249.800000000745</v>
      </c>
      <c r="K41" s="48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1.362403844E-3</v>
      </c>
      <c r="H42" s="83">
        <v>159800.95000000001</v>
      </c>
      <c r="I42" s="83">
        <v>158876.04</v>
      </c>
      <c r="J42" s="75">
        <f t="shared" si="0"/>
        <v>-924.91000000000349</v>
      </c>
      <c r="K42" s="48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2.6124660530000001E-3</v>
      </c>
      <c r="H43" s="83">
        <v>306424.96999999997</v>
      </c>
      <c r="I43" s="83">
        <v>304651.42</v>
      </c>
      <c r="J43" s="75">
        <f t="shared" si="0"/>
        <v>-1773.5499999999884</v>
      </c>
      <c r="K43" s="48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9.1337921380000003E-3</v>
      </c>
      <c r="H44" s="83">
        <v>1071333.3400000001</v>
      </c>
      <c r="I44" s="83">
        <v>1065132.6100000001</v>
      </c>
      <c r="J44" s="75">
        <f t="shared" si="0"/>
        <v>-6200.7299999999814</v>
      </c>
      <c r="K44" s="48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7.9307529590000002E-3</v>
      </c>
      <c r="H45" s="83">
        <v>930224.81</v>
      </c>
      <c r="I45" s="83">
        <v>924840.8</v>
      </c>
      <c r="J45" s="75">
        <f t="shared" si="0"/>
        <v>-5384.0100000000093</v>
      </c>
      <c r="K45" s="48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1.2427790353E-2</v>
      </c>
      <c r="H46" s="83">
        <v>1457697.52</v>
      </c>
      <c r="I46" s="83">
        <v>1449260.57</v>
      </c>
      <c r="J46" s="75">
        <f t="shared" si="0"/>
        <v>-8436.9499999999534</v>
      </c>
      <c r="K46" s="48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1.7287503802999999E-2</v>
      </c>
      <c r="H47" s="83">
        <v>2027709.73</v>
      </c>
      <c r="I47" s="83">
        <v>2015973.63</v>
      </c>
      <c r="J47" s="75">
        <f t="shared" si="0"/>
        <v>-11736.100000000093</v>
      </c>
      <c r="K47" s="48"/>
    </row>
    <row r="48" spans="1:11" s="45" customFormat="1" ht="15" customHeight="1" x14ac:dyDescent="0.35">
      <c r="A48" s="79">
        <v>83855973000130</v>
      </c>
      <c r="B48" s="80" t="s">
        <v>171</v>
      </c>
      <c r="C48" s="80" t="s">
        <v>172</v>
      </c>
      <c r="D48" s="81">
        <v>237</v>
      </c>
      <c r="E48" s="81">
        <v>895</v>
      </c>
      <c r="F48" s="81">
        <v>742147</v>
      </c>
      <c r="G48" s="87">
        <v>3.7526696300000002E-4</v>
      </c>
      <c r="H48" s="83">
        <v>44016.33</v>
      </c>
      <c r="I48" s="83">
        <v>43761.57</v>
      </c>
      <c r="J48" s="75">
        <f t="shared" si="0"/>
        <v>-254.76000000000204</v>
      </c>
      <c r="K48" s="48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6.3397924620000004E-2</v>
      </c>
      <c r="H49" s="83">
        <v>7436156.7800000003</v>
      </c>
      <c r="I49" s="83">
        <v>7393117.3300000001</v>
      </c>
      <c r="J49" s="75">
        <f t="shared" si="0"/>
        <v>-43039.450000000186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5.0202910599999998E-4</v>
      </c>
      <c r="H50" s="83">
        <v>58884.69</v>
      </c>
      <c r="I50" s="83">
        <v>58543.87</v>
      </c>
      <c r="J50" s="75">
        <f t="shared" si="0"/>
        <v>-340.81999999999971</v>
      </c>
      <c r="K50" s="48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3.15315241E-4</v>
      </c>
      <c r="H51" s="83">
        <v>36984.39</v>
      </c>
      <c r="I51" s="83">
        <v>36770.33</v>
      </c>
      <c r="J51" s="75">
        <f t="shared" si="0"/>
        <v>-214.05999999999767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3.1133871699999999E-4</v>
      </c>
      <c r="H52" s="83">
        <v>36517.97</v>
      </c>
      <c r="I52" s="83">
        <v>36306.61</v>
      </c>
      <c r="J52" s="75">
        <f t="shared" si="0"/>
        <v>-211.36000000000058</v>
      </c>
      <c r="K52" s="48"/>
    </row>
    <row r="53" spans="1:11" s="45" customFormat="1" ht="15" customHeight="1" x14ac:dyDescent="0.35">
      <c r="A53" s="79">
        <v>88446034000155</v>
      </c>
      <c r="B53" s="80" t="s">
        <v>120</v>
      </c>
      <c r="C53" s="80" t="s">
        <v>122</v>
      </c>
      <c r="D53" s="81">
        <v>237</v>
      </c>
      <c r="E53" s="81">
        <v>895</v>
      </c>
      <c r="F53" s="81">
        <v>1359819</v>
      </c>
      <c r="G53" s="87">
        <v>3.7669705200000001E-4</v>
      </c>
      <c r="H53" s="83">
        <v>44184.07</v>
      </c>
      <c r="I53" s="83">
        <v>43928.34</v>
      </c>
      <c r="J53" s="75">
        <f t="shared" si="0"/>
        <v>-255.7300000000032</v>
      </c>
      <c r="K53" s="48"/>
    </row>
    <row r="54" spans="1:11" s="45" customFormat="1" ht="15" customHeight="1" x14ac:dyDescent="0.35">
      <c r="A54" s="79">
        <v>27485069000109</v>
      </c>
      <c r="B54" s="80" t="s">
        <v>163</v>
      </c>
      <c r="C54" s="80" t="s">
        <v>91</v>
      </c>
      <c r="D54" s="81">
        <v>237</v>
      </c>
      <c r="E54" s="81">
        <v>895</v>
      </c>
      <c r="F54" s="81">
        <v>1169033</v>
      </c>
      <c r="G54" s="87">
        <v>1.416418828E-3</v>
      </c>
      <c r="H54" s="83">
        <v>166136.54999999999</v>
      </c>
      <c r="I54" s="83">
        <v>165174.97</v>
      </c>
      <c r="J54" s="75">
        <f t="shared" si="0"/>
        <v>-961.57999999998719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1.8786227E-5</v>
      </c>
      <c r="H55" s="83">
        <v>2203.5</v>
      </c>
      <c r="I55" s="83">
        <v>2190.75</v>
      </c>
      <c r="J55" s="75">
        <f t="shared" si="0"/>
        <v>-12.75</v>
      </c>
      <c r="K55" s="48"/>
    </row>
    <row r="56" spans="1:11" s="45" customFormat="1" ht="15" customHeight="1" x14ac:dyDescent="0.35">
      <c r="A56" s="79">
        <v>97578090000134</v>
      </c>
      <c r="B56" s="80" t="s">
        <v>98</v>
      </c>
      <c r="C56" s="80" t="s">
        <v>93</v>
      </c>
      <c r="D56" s="81">
        <v>237</v>
      </c>
      <c r="E56" s="81">
        <v>895</v>
      </c>
      <c r="F56" s="81">
        <v>1339591</v>
      </c>
      <c r="G56" s="87">
        <v>9.3463080000000008E-6</v>
      </c>
      <c r="H56" s="83">
        <v>1096.26</v>
      </c>
      <c r="I56" s="83">
        <v>1089.9100000000001</v>
      </c>
      <c r="J56" s="75">
        <f t="shared" si="0"/>
        <v>-6.3499999999999091</v>
      </c>
      <c r="K56" s="48"/>
    </row>
    <row r="57" spans="1:11" s="45" customFormat="1" ht="15" customHeight="1" x14ac:dyDescent="0.35">
      <c r="A57" s="79">
        <v>89889604000144</v>
      </c>
      <c r="B57" s="80" t="s">
        <v>97</v>
      </c>
      <c r="C57" s="80" t="s">
        <v>92</v>
      </c>
      <c r="D57" s="81">
        <v>237</v>
      </c>
      <c r="E57" s="81">
        <v>895</v>
      </c>
      <c r="F57" s="81">
        <v>1327577</v>
      </c>
      <c r="G57" s="87">
        <v>3.4715941000000003E-5</v>
      </c>
      <c r="H57" s="83">
        <v>4071.95</v>
      </c>
      <c r="I57" s="83">
        <v>4048.38</v>
      </c>
      <c r="J57" s="75">
        <f t="shared" si="0"/>
        <v>-23.569999999999709</v>
      </c>
      <c r="K57" s="48"/>
    </row>
    <row r="58" spans="1:11" s="45" customFormat="1" ht="15" customHeight="1" x14ac:dyDescent="0.35">
      <c r="A58" s="79">
        <v>90660754000160</v>
      </c>
      <c r="B58" s="80" t="s">
        <v>178</v>
      </c>
      <c r="C58" s="80" t="s">
        <v>177</v>
      </c>
      <c r="D58" s="81">
        <v>237</v>
      </c>
      <c r="E58" s="81">
        <v>895</v>
      </c>
      <c r="F58" s="81">
        <v>1055852</v>
      </c>
      <c r="G58" s="87">
        <v>9.70729987E-4</v>
      </c>
      <c r="H58" s="83">
        <v>113860.2</v>
      </c>
      <c r="I58" s="83">
        <v>113201.19</v>
      </c>
      <c r="J58" s="75">
        <f t="shared" si="0"/>
        <v>-659.00999999999476</v>
      </c>
      <c r="K58" s="48"/>
    </row>
    <row r="59" spans="1:11" ht="15" customHeight="1" x14ac:dyDescent="0.3">
      <c r="A59" s="84"/>
      <c r="B59" s="84"/>
      <c r="C59" s="84"/>
      <c r="D59" s="76"/>
      <c r="E59" s="76"/>
      <c r="F59" s="76"/>
      <c r="G59" s="76">
        <f>SUM(G12:G58)</f>
        <v>1.0000000000010003</v>
      </c>
      <c r="H59" s="76">
        <f>SUM(H12:H58)</f>
        <v>117293378.68000004</v>
      </c>
      <c r="I59" s="76">
        <f>SUM(I12:I58)</f>
        <v>116614500.82999995</v>
      </c>
      <c r="J59" s="76">
        <f>SUM(J12:J58)</f>
        <v>-678877.85000000056</v>
      </c>
    </row>
    <row r="62" spans="1:11" ht="15" customHeight="1" x14ac:dyDescent="0.35">
      <c r="G62" s="36"/>
    </row>
    <row r="64" spans="1:11" ht="15" customHeight="1" x14ac:dyDescent="0.3">
      <c r="G64" s="49"/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6"/>
  <sheetViews>
    <sheetView showGridLines="0" zoomScale="70" zoomScaleNormal="70" workbookViewId="0">
      <selection activeCell="A2" sqref="A2"/>
    </sheetView>
  </sheetViews>
  <sheetFormatPr defaultColWidth="9.1796875" defaultRowHeight="13" x14ac:dyDescent="0.3"/>
  <cols>
    <col min="1" max="1" width="18.1796875" style="48" customWidth="1"/>
    <col min="2" max="2" width="56" style="48" bestFit="1" customWidth="1"/>
    <col min="3" max="3" width="15.3632812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C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132389616.69</v>
      </c>
      <c r="I4" s="65">
        <v>1</v>
      </c>
      <c r="J4" s="66" t="s">
        <v>54</v>
      </c>
    </row>
    <row r="5" spans="1:11" s="44" customFormat="1" ht="16" customHeight="1" x14ac:dyDescent="0.35">
      <c r="B5" s="56"/>
      <c r="C5" s="50"/>
      <c r="E5" s="37"/>
      <c r="F5" s="46"/>
      <c r="G5" s="94" t="s">
        <v>74</v>
      </c>
      <c r="H5" s="95">
        <v>292026.01</v>
      </c>
      <c r="I5" s="97">
        <f>H5/H4</f>
        <v>2.2058075044042186E-3</v>
      </c>
      <c r="J5" s="96" t="s">
        <v>54</v>
      </c>
    </row>
    <row r="6" spans="1:11" s="44" customFormat="1" ht="16" customHeight="1" x14ac:dyDescent="0.35">
      <c r="B6" s="56"/>
      <c r="C6" s="55"/>
      <c r="D6" s="56"/>
      <c r="E6" s="56"/>
      <c r="G6" s="94" t="s">
        <v>53</v>
      </c>
      <c r="H6" s="95">
        <v>78401789.530000001</v>
      </c>
      <c r="I6" s="97">
        <f>H6/H4</f>
        <v>0.59220497415279583</v>
      </c>
      <c r="J6" s="96">
        <v>112</v>
      </c>
    </row>
    <row r="7" spans="1:11" s="44" customFormat="1" ht="16" customHeight="1" x14ac:dyDescent="0.35">
      <c r="B7" s="57"/>
      <c r="C7" s="55"/>
      <c r="D7" s="56"/>
      <c r="E7" s="56"/>
      <c r="G7" s="94" t="s">
        <v>75</v>
      </c>
      <c r="H7" s="95">
        <v>52781820.79999999</v>
      </c>
      <c r="I7" s="97">
        <f>H7/H4</f>
        <v>0.3986855020782521</v>
      </c>
      <c r="J7" s="96">
        <v>59</v>
      </c>
    </row>
    <row r="8" spans="1:11" s="44" customFormat="1" ht="16" customHeight="1" x14ac:dyDescent="0.35">
      <c r="B8" s="57"/>
      <c r="C8" s="55"/>
      <c r="D8" s="56"/>
      <c r="E8" s="56"/>
      <c r="G8" s="67" t="s">
        <v>76</v>
      </c>
      <c r="H8" s="68">
        <f>SUM(H5:H7)</f>
        <v>131475636.34</v>
      </c>
      <c r="I8" s="69">
        <f>H8/H4</f>
        <v>0.99309628373545222</v>
      </c>
      <c r="J8" s="70">
        <v>44</v>
      </c>
    </row>
    <row r="9" spans="1:11" s="44" customFormat="1" ht="16" customHeight="1" x14ac:dyDescent="0.35">
      <c r="B9" s="57"/>
      <c r="C9" s="55"/>
      <c r="D9" s="56"/>
      <c r="E9" s="56"/>
      <c r="G9" s="71" t="s">
        <v>55</v>
      </c>
      <c r="H9" s="72">
        <v>913980.34999999404</v>
      </c>
      <c r="I9" s="73">
        <f>H9/H4</f>
        <v>6.9037162645477412E-3</v>
      </c>
      <c r="J9" s="74">
        <v>0</v>
      </c>
    </row>
    <row r="10" spans="1:11" s="44" customFormat="1" ht="16" customHeight="1" x14ac:dyDescent="0.35">
      <c r="A10" s="47"/>
      <c r="B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6981180000116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9.3594868841000003E-2</v>
      </c>
      <c r="H12" s="83">
        <v>12390988.810000001</v>
      </c>
      <c r="I12" s="83">
        <v>12305444.969999999</v>
      </c>
      <c r="J12" s="75">
        <f t="shared" ref="J12:J55" si="0">I12-H12</f>
        <v>-85543.840000001714</v>
      </c>
      <c r="K12" s="48"/>
    </row>
    <row r="13" spans="1:11" s="45" customFormat="1" ht="15" customHeight="1" x14ac:dyDescent="0.35">
      <c r="A13" s="79">
        <v>61695227000193</v>
      </c>
      <c r="B13" s="80" t="s">
        <v>156</v>
      </c>
      <c r="C13" s="80" t="s">
        <v>64</v>
      </c>
      <c r="D13" s="81">
        <v>237</v>
      </c>
      <c r="E13" s="81">
        <v>895</v>
      </c>
      <c r="F13" s="81">
        <v>714305</v>
      </c>
      <c r="G13" s="87">
        <v>8.6479436275000002E-2</v>
      </c>
      <c r="H13" s="83">
        <v>11448979.42</v>
      </c>
      <c r="I13" s="83">
        <v>11369938.91</v>
      </c>
      <c r="J13" s="75">
        <f t="shared" si="0"/>
        <v>-79040.509999999776</v>
      </c>
      <c r="K13" s="48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7.0375174602000004E-2</v>
      </c>
      <c r="H14" s="83">
        <v>9316942.3900000006</v>
      </c>
      <c r="I14" s="83">
        <v>9252620.8599999994</v>
      </c>
      <c r="J14" s="75">
        <f t="shared" si="0"/>
        <v>-64321.530000001192</v>
      </c>
      <c r="K14" s="48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6.5553295016000004E-2</v>
      </c>
      <c r="H15" s="83">
        <v>8678575.5999999996</v>
      </c>
      <c r="I15" s="83">
        <v>8618661.1799999997</v>
      </c>
      <c r="J15" s="75">
        <f t="shared" si="0"/>
        <v>-59914.419999999925</v>
      </c>
      <c r="K15" s="48"/>
    </row>
    <row r="16" spans="1:11" s="45" customFormat="1" ht="15" customHeight="1" x14ac:dyDescent="0.35">
      <c r="A16" s="79">
        <v>8336783000190</v>
      </c>
      <c r="B16" s="80" t="s">
        <v>134</v>
      </c>
      <c r="C16" s="80" t="s">
        <v>85</v>
      </c>
      <c r="D16" s="81">
        <v>237</v>
      </c>
      <c r="E16" s="81">
        <v>895</v>
      </c>
      <c r="F16" s="81">
        <v>804517</v>
      </c>
      <c r="G16" s="87">
        <v>5.3234942711000002E-2</v>
      </c>
      <c r="H16" s="83">
        <v>7047753.6600000001</v>
      </c>
      <c r="I16" s="83">
        <v>6999097.9699999997</v>
      </c>
      <c r="J16" s="75">
        <f t="shared" si="0"/>
        <v>-48655.69000000041</v>
      </c>
      <c r="K16" s="48"/>
    </row>
    <row r="17" spans="1:11" s="45" customFormat="1" ht="15" customHeight="1" x14ac:dyDescent="0.35">
      <c r="A17" s="79">
        <v>15139629000194</v>
      </c>
      <c r="B17" s="80" t="s">
        <v>149</v>
      </c>
      <c r="C17" s="80" t="s">
        <v>86</v>
      </c>
      <c r="D17" s="81">
        <v>237</v>
      </c>
      <c r="E17" s="81">
        <v>895</v>
      </c>
      <c r="F17" s="81">
        <v>714534</v>
      </c>
      <c r="G17" s="87">
        <v>5.1416845144000002E-2</v>
      </c>
      <c r="H17" s="83">
        <v>6807056.4199999999</v>
      </c>
      <c r="I17" s="83">
        <v>6760062.4299999997</v>
      </c>
      <c r="J17" s="75">
        <f t="shared" si="0"/>
        <v>-46993.990000000224</v>
      </c>
      <c r="K17" s="48"/>
    </row>
    <row r="18" spans="1:11" s="45" customFormat="1" ht="15" customHeight="1" x14ac:dyDescent="0.35">
      <c r="A18" s="79">
        <v>4368898000106</v>
      </c>
      <c r="B18" s="80" t="s">
        <v>135</v>
      </c>
      <c r="C18" s="80" t="s">
        <v>67</v>
      </c>
      <c r="D18" s="81">
        <v>237</v>
      </c>
      <c r="E18" s="81">
        <v>895</v>
      </c>
      <c r="F18" s="81">
        <v>714178</v>
      </c>
      <c r="G18" s="87">
        <v>4.6436320489000003E-2</v>
      </c>
      <c r="H18" s="83">
        <v>6147686.6699999999</v>
      </c>
      <c r="I18" s="83">
        <v>6105244.79</v>
      </c>
      <c r="J18" s="75">
        <f t="shared" si="0"/>
        <v>-42441.879999999888</v>
      </c>
      <c r="K18" s="48"/>
    </row>
    <row r="19" spans="1:11" s="45" customFormat="1" ht="15" customHeight="1" x14ac:dyDescent="0.35">
      <c r="A19" s="79">
        <v>2016440000162</v>
      </c>
      <c r="B19" s="80" t="s">
        <v>95</v>
      </c>
      <c r="C19" s="80" t="s">
        <v>87</v>
      </c>
      <c r="D19" s="81">
        <v>237</v>
      </c>
      <c r="E19" s="81">
        <v>895</v>
      </c>
      <c r="F19" s="81">
        <v>714313</v>
      </c>
      <c r="G19" s="87">
        <v>3.9993706472999997E-2</v>
      </c>
      <c r="H19" s="83">
        <v>5294751.47</v>
      </c>
      <c r="I19" s="83">
        <v>5258198.01</v>
      </c>
      <c r="J19" s="75">
        <f t="shared" si="0"/>
        <v>-36553.459999999963</v>
      </c>
      <c r="K19" s="48"/>
    </row>
    <row r="20" spans="1:11" s="45" customFormat="1" ht="15" customHeight="1" x14ac:dyDescent="0.35">
      <c r="A20" s="79">
        <v>10835932000108</v>
      </c>
      <c r="B20" s="80" t="s">
        <v>145</v>
      </c>
      <c r="C20" s="80" t="s">
        <v>104</v>
      </c>
      <c r="D20" s="81">
        <v>237</v>
      </c>
      <c r="E20" s="81">
        <v>895</v>
      </c>
      <c r="F20" s="81">
        <v>714216</v>
      </c>
      <c r="G20" s="87">
        <v>3.7063512024000003E-2</v>
      </c>
      <c r="H20" s="83">
        <v>4906824.1500000004</v>
      </c>
      <c r="I20" s="83">
        <v>4872948.83</v>
      </c>
      <c r="J20" s="75">
        <f t="shared" si="0"/>
        <v>-33875.320000000298</v>
      </c>
      <c r="K20" s="48"/>
    </row>
    <row r="21" spans="1:11" s="45" customFormat="1" ht="15" customHeight="1" x14ac:dyDescent="0.35">
      <c r="A21" s="79">
        <v>1543032000104</v>
      </c>
      <c r="B21" s="80" t="s">
        <v>144</v>
      </c>
      <c r="C21" s="80" t="s">
        <v>124</v>
      </c>
      <c r="D21" s="81">
        <v>237</v>
      </c>
      <c r="E21" s="81">
        <v>895</v>
      </c>
      <c r="F21" s="81">
        <v>714569</v>
      </c>
      <c r="G21" s="87">
        <v>3.5724843898E-2</v>
      </c>
      <c r="H21" s="83">
        <v>4729598.3899999997</v>
      </c>
      <c r="I21" s="83">
        <v>4696946.58</v>
      </c>
      <c r="J21" s="75">
        <f t="shared" si="0"/>
        <v>-32651.80999999959</v>
      </c>
      <c r="K21" s="48"/>
    </row>
    <row r="22" spans="1:11" s="45" customFormat="1" ht="15" customHeight="1" x14ac:dyDescent="0.35">
      <c r="A22" s="79">
        <v>2328280000197</v>
      </c>
      <c r="B22" s="80" t="s">
        <v>117</v>
      </c>
      <c r="C22" s="80" t="s">
        <v>113</v>
      </c>
      <c r="D22" s="81">
        <v>237</v>
      </c>
      <c r="E22" s="81">
        <v>895</v>
      </c>
      <c r="F22" s="81">
        <v>715484</v>
      </c>
      <c r="G22" s="87">
        <v>3.4537231426000001E-2</v>
      </c>
      <c r="H22" s="83">
        <v>4572370.83</v>
      </c>
      <c r="I22" s="83">
        <v>4540804.4800000004</v>
      </c>
      <c r="J22" s="75">
        <f t="shared" si="0"/>
        <v>-31566.349999999627</v>
      </c>
      <c r="K22" s="48"/>
    </row>
    <row r="23" spans="1:11" s="45" customFormat="1" ht="15" customHeight="1" x14ac:dyDescent="0.35">
      <c r="A23" s="79">
        <v>33050071000158</v>
      </c>
      <c r="B23" s="80" t="s">
        <v>140</v>
      </c>
      <c r="C23" s="80" t="s">
        <v>103</v>
      </c>
      <c r="D23" s="81">
        <v>237</v>
      </c>
      <c r="E23" s="81">
        <v>895</v>
      </c>
      <c r="F23" s="81">
        <v>797758</v>
      </c>
      <c r="G23" s="87">
        <v>3.2205654012999997E-2</v>
      </c>
      <c r="H23" s="83">
        <v>4263694.1900000004</v>
      </c>
      <c r="I23" s="83">
        <v>4234258.8600000003</v>
      </c>
      <c r="J23" s="75">
        <f t="shared" si="0"/>
        <v>-29435.330000000075</v>
      </c>
      <c r="K23" s="48"/>
    </row>
    <row r="24" spans="1:11" s="45" customFormat="1" ht="15" customHeight="1" x14ac:dyDescent="0.35">
      <c r="A24" s="79">
        <v>2341467000120</v>
      </c>
      <c r="B24" s="80" t="s">
        <v>128</v>
      </c>
      <c r="C24" s="80" t="s">
        <v>129</v>
      </c>
      <c r="D24" s="81">
        <v>237</v>
      </c>
      <c r="E24" s="81">
        <v>895</v>
      </c>
      <c r="F24" s="81">
        <v>1160729</v>
      </c>
      <c r="G24" s="87">
        <v>2.8908259014000001E-2</v>
      </c>
      <c r="H24" s="83">
        <v>3827153.33</v>
      </c>
      <c r="I24" s="83">
        <v>3800731.75</v>
      </c>
      <c r="J24" s="75">
        <f t="shared" si="0"/>
        <v>-26421.580000000075</v>
      </c>
      <c r="K24" s="48"/>
    </row>
    <row r="25" spans="1:11" s="45" customFormat="1" ht="15" customHeight="1" x14ac:dyDescent="0.35">
      <c r="A25" s="79">
        <v>7047251000170</v>
      </c>
      <c r="B25" s="80" t="s">
        <v>150</v>
      </c>
      <c r="C25" s="80" t="s">
        <v>105</v>
      </c>
      <c r="D25" s="81">
        <v>237</v>
      </c>
      <c r="E25" s="81">
        <v>895</v>
      </c>
      <c r="F25" s="81">
        <v>714097</v>
      </c>
      <c r="G25" s="87">
        <v>2.8822905039000001E-2</v>
      </c>
      <c r="H25" s="83">
        <v>3815853.35</v>
      </c>
      <c r="I25" s="83">
        <v>3789509.78</v>
      </c>
      <c r="J25" s="75">
        <f t="shared" si="0"/>
        <v>-26343.570000000298</v>
      </c>
      <c r="K25" s="48"/>
    </row>
    <row r="26" spans="1:11" s="45" customFormat="1" ht="15" customHeight="1" x14ac:dyDescent="0.35">
      <c r="A26" s="79">
        <v>2302100000106</v>
      </c>
      <c r="B26" s="80" t="s">
        <v>136</v>
      </c>
      <c r="C26" s="80" t="s">
        <v>106</v>
      </c>
      <c r="D26" s="81">
        <v>237</v>
      </c>
      <c r="E26" s="81">
        <v>895</v>
      </c>
      <c r="F26" s="81">
        <v>714550</v>
      </c>
      <c r="G26" s="87">
        <v>2.8319597743E-2</v>
      </c>
      <c r="H26" s="83">
        <v>3749220.69</v>
      </c>
      <c r="I26" s="83">
        <v>3723337.13</v>
      </c>
      <c r="J26" s="75">
        <f t="shared" si="0"/>
        <v>-25883.560000000056</v>
      </c>
      <c r="K26" s="48"/>
    </row>
    <row r="27" spans="1:11" s="45" customFormat="1" ht="15" customHeight="1" x14ac:dyDescent="0.35">
      <c r="A27" s="79">
        <v>4172213000151</v>
      </c>
      <c r="B27" s="80" t="s">
        <v>153</v>
      </c>
      <c r="C27" s="80" t="s">
        <v>125</v>
      </c>
      <c r="D27" s="81">
        <v>237</v>
      </c>
      <c r="E27" s="81">
        <v>895</v>
      </c>
      <c r="F27" s="81">
        <v>797677</v>
      </c>
      <c r="G27" s="87">
        <v>2.6539205776E-2</v>
      </c>
      <c r="H27" s="83">
        <v>3513515.28</v>
      </c>
      <c r="I27" s="83">
        <v>3489258.97</v>
      </c>
      <c r="J27" s="75">
        <f t="shared" si="0"/>
        <v>-24256.30999999959</v>
      </c>
      <c r="K27" s="48"/>
    </row>
    <row r="28" spans="1:11" s="45" customFormat="1" ht="15" customHeight="1" x14ac:dyDescent="0.35">
      <c r="A28" s="79">
        <v>4895728000180</v>
      </c>
      <c r="B28" s="80" t="s">
        <v>169</v>
      </c>
      <c r="C28" s="80" t="s">
        <v>63</v>
      </c>
      <c r="D28" s="81">
        <v>237</v>
      </c>
      <c r="E28" s="81">
        <v>895</v>
      </c>
      <c r="F28" s="81">
        <v>715387</v>
      </c>
      <c r="G28" s="87">
        <v>2.5666386571E-2</v>
      </c>
      <c r="H28" s="83">
        <v>3397963.08</v>
      </c>
      <c r="I28" s="83">
        <v>3374504.51</v>
      </c>
      <c r="J28" s="75">
        <f t="shared" si="0"/>
        <v>-23458.570000000298</v>
      </c>
      <c r="K28" s="48"/>
    </row>
    <row r="29" spans="1:11" s="45" customFormat="1" ht="15" customHeight="1" x14ac:dyDescent="0.35">
      <c r="A29" s="79">
        <v>8467115000100</v>
      </c>
      <c r="B29" s="80" t="s">
        <v>143</v>
      </c>
      <c r="C29" s="80" t="s">
        <v>115</v>
      </c>
      <c r="D29" s="81">
        <v>237</v>
      </c>
      <c r="E29" s="81">
        <v>895</v>
      </c>
      <c r="F29" s="81">
        <v>808296</v>
      </c>
      <c r="G29" s="87">
        <v>2.4621122648999998E-2</v>
      </c>
      <c r="H29" s="83">
        <v>3259580.99</v>
      </c>
      <c r="I29" s="83">
        <v>3237077.77</v>
      </c>
      <c r="J29" s="75">
        <f t="shared" si="0"/>
        <v>-22503.220000000205</v>
      </c>
      <c r="K29" s="48"/>
    </row>
    <row r="30" spans="1:11" s="45" customFormat="1" ht="15" customHeight="1" x14ac:dyDescent="0.35">
      <c r="A30" s="79">
        <v>3467321000199</v>
      </c>
      <c r="B30" s="80" t="s">
        <v>99</v>
      </c>
      <c r="C30" s="80" t="s">
        <v>108</v>
      </c>
      <c r="D30" s="81">
        <v>237</v>
      </c>
      <c r="E30" s="81">
        <v>895</v>
      </c>
      <c r="F30" s="81">
        <v>797693</v>
      </c>
      <c r="G30" s="87">
        <v>2.2065176809000001E-2</v>
      </c>
      <c r="H30" s="83">
        <v>2921200.3</v>
      </c>
      <c r="I30" s="83">
        <v>2901033.16</v>
      </c>
      <c r="J30" s="75">
        <f t="shared" si="0"/>
        <v>-20167.139999999665</v>
      </c>
      <c r="K30" s="48"/>
    </row>
    <row r="31" spans="1:11" s="45" customFormat="1" ht="15" customHeight="1" x14ac:dyDescent="0.35">
      <c r="A31" s="79">
        <v>6272793000184</v>
      </c>
      <c r="B31" s="80" t="s">
        <v>146</v>
      </c>
      <c r="C31" s="80" t="s">
        <v>109</v>
      </c>
      <c r="D31" s="81">
        <v>237</v>
      </c>
      <c r="E31" s="81">
        <v>895</v>
      </c>
      <c r="F31" s="81">
        <v>715352</v>
      </c>
      <c r="G31" s="87">
        <v>1.9980055053999999E-2</v>
      </c>
      <c r="H31" s="83">
        <v>2645151.83</v>
      </c>
      <c r="I31" s="83">
        <v>2626890.4500000002</v>
      </c>
      <c r="J31" s="75">
        <f t="shared" si="0"/>
        <v>-18261.379999999888</v>
      </c>
      <c r="K31" s="48"/>
    </row>
    <row r="32" spans="1:11" s="45" customFormat="1" ht="15" customHeight="1" x14ac:dyDescent="0.35">
      <c r="A32" s="79">
        <v>7522669000192</v>
      </c>
      <c r="B32" s="80" t="s">
        <v>233</v>
      </c>
      <c r="C32" s="80" t="s">
        <v>94</v>
      </c>
      <c r="D32" s="81">
        <v>237</v>
      </c>
      <c r="E32" s="81">
        <v>895</v>
      </c>
      <c r="F32" s="81">
        <v>791156</v>
      </c>
      <c r="G32" s="87">
        <v>1.9651588811000001E-2</v>
      </c>
      <c r="H32" s="83">
        <v>2601666.31</v>
      </c>
      <c r="I32" s="83">
        <v>2583705.14</v>
      </c>
      <c r="J32" s="75">
        <f t="shared" si="0"/>
        <v>-17961.169999999925</v>
      </c>
      <c r="K32" s="48"/>
    </row>
    <row r="33" spans="1:11" s="45" customFormat="1" ht="15" customHeight="1" x14ac:dyDescent="0.35">
      <c r="A33" s="79">
        <v>28152650000171</v>
      </c>
      <c r="B33" s="80" t="s">
        <v>160</v>
      </c>
      <c r="C33" s="80" t="s">
        <v>107</v>
      </c>
      <c r="D33" s="81">
        <v>237</v>
      </c>
      <c r="E33" s="81">
        <v>895</v>
      </c>
      <c r="F33" s="81">
        <v>714011</v>
      </c>
      <c r="G33" s="87">
        <v>1.8187819787000001E-2</v>
      </c>
      <c r="H33" s="83">
        <v>2407878.4900000002</v>
      </c>
      <c r="I33" s="83">
        <v>2391255.1800000002</v>
      </c>
      <c r="J33" s="75">
        <f t="shared" si="0"/>
        <v>-16623.310000000056</v>
      </c>
      <c r="K33" s="48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1.4801549389E-2</v>
      </c>
      <c r="H34" s="83">
        <v>1959571.45</v>
      </c>
      <c r="I34" s="83">
        <v>1946043.12</v>
      </c>
      <c r="J34" s="75">
        <f t="shared" si="0"/>
        <v>-13528.329999999842</v>
      </c>
      <c r="K34" s="48"/>
    </row>
    <row r="35" spans="1:11" s="45" customFormat="1" ht="15" customHeight="1" x14ac:dyDescent="0.35">
      <c r="A35" s="79">
        <v>6840748000189</v>
      </c>
      <c r="B35" s="80" t="s">
        <v>147</v>
      </c>
      <c r="C35" s="80" t="s">
        <v>68</v>
      </c>
      <c r="D35" s="81">
        <v>237</v>
      </c>
      <c r="E35" s="81">
        <v>895</v>
      </c>
      <c r="F35" s="81">
        <v>797456</v>
      </c>
      <c r="G35" s="87">
        <v>1.2977399836999999E-2</v>
      </c>
      <c r="H35" s="83">
        <v>1718072.99</v>
      </c>
      <c r="I35" s="83">
        <v>1706211.9</v>
      </c>
      <c r="J35" s="75">
        <f t="shared" si="0"/>
        <v>-11861.090000000084</v>
      </c>
      <c r="K35" s="48"/>
    </row>
    <row r="36" spans="1:11" s="45" customFormat="1" ht="15" customHeight="1" x14ac:dyDescent="0.35">
      <c r="A36" s="79">
        <v>15413826000150</v>
      </c>
      <c r="B36" s="80" t="s">
        <v>138</v>
      </c>
      <c r="C36" s="80" t="s">
        <v>110</v>
      </c>
      <c r="D36" s="81">
        <v>237</v>
      </c>
      <c r="E36" s="81">
        <v>895</v>
      </c>
      <c r="F36" s="81">
        <v>714607</v>
      </c>
      <c r="G36" s="87">
        <v>1.2575550346000001E-2</v>
      </c>
      <c r="H36" s="83">
        <v>1664872.29</v>
      </c>
      <c r="I36" s="83">
        <v>1653378.48</v>
      </c>
      <c r="J36" s="75">
        <f t="shared" si="0"/>
        <v>-11493.810000000056</v>
      </c>
      <c r="K36" s="48"/>
    </row>
    <row r="37" spans="1:11" s="45" customFormat="1" ht="15" customHeight="1" x14ac:dyDescent="0.35">
      <c r="A37" s="79">
        <v>12272084000100</v>
      </c>
      <c r="B37" s="80" t="s">
        <v>141</v>
      </c>
      <c r="C37" s="80" t="s">
        <v>65</v>
      </c>
      <c r="D37" s="81">
        <v>237</v>
      </c>
      <c r="E37" s="81">
        <v>895</v>
      </c>
      <c r="F37" s="81">
        <v>797421</v>
      </c>
      <c r="G37" s="87">
        <v>8.8258686690000001E-3</v>
      </c>
      <c r="H37" s="83">
        <v>1168453.3700000001</v>
      </c>
      <c r="I37" s="83">
        <v>1160386.7</v>
      </c>
      <c r="J37" s="75">
        <f t="shared" si="0"/>
        <v>-8066.6700000001583</v>
      </c>
      <c r="K37" s="48"/>
    </row>
    <row r="38" spans="1:11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8.5926148019999996E-3</v>
      </c>
      <c r="H38" s="83">
        <v>1137572.98</v>
      </c>
      <c r="I38" s="83">
        <v>1129719.5</v>
      </c>
      <c r="J38" s="75">
        <f t="shared" si="0"/>
        <v>-7853.4799999999814</v>
      </c>
      <c r="K38" s="48"/>
    </row>
    <row r="39" spans="1:11" s="45" customFormat="1" ht="15" customHeight="1" x14ac:dyDescent="0.35">
      <c r="A39" s="79">
        <v>7282377000120</v>
      </c>
      <c r="B39" s="80" t="s">
        <v>100</v>
      </c>
      <c r="C39" s="80" t="s">
        <v>131</v>
      </c>
      <c r="D39" s="81">
        <v>237</v>
      </c>
      <c r="E39" s="81">
        <v>895</v>
      </c>
      <c r="F39" s="81">
        <v>783765</v>
      </c>
      <c r="G39" s="87">
        <v>8.3138609169999995E-3</v>
      </c>
      <c r="H39" s="83">
        <v>1100668.8600000001</v>
      </c>
      <c r="I39" s="83">
        <v>1093070.1499999999</v>
      </c>
      <c r="J39" s="75">
        <f t="shared" si="0"/>
        <v>-7598.7100000001956</v>
      </c>
      <c r="K39" s="48"/>
    </row>
    <row r="40" spans="1:11" s="45" customFormat="1" ht="15" customHeight="1" x14ac:dyDescent="0.35">
      <c r="A40" s="79">
        <v>9095183000140</v>
      </c>
      <c r="B40" s="80" t="s">
        <v>158</v>
      </c>
      <c r="C40" s="80" t="s">
        <v>126</v>
      </c>
      <c r="D40" s="81">
        <v>237</v>
      </c>
      <c r="E40" s="81">
        <v>895</v>
      </c>
      <c r="F40" s="81">
        <v>714453</v>
      </c>
      <c r="G40" s="87">
        <v>8.3102391069999997E-3</v>
      </c>
      <c r="H40" s="83">
        <v>1100189.3700000001</v>
      </c>
      <c r="I40" s="83">
        <v>1092593.97</v>
      </c>
      <c r="J40" s="75">
        <f t="shared" si="0"/>
        <v>-7595.4000000001397</v>
      </c>
      <c r="K40" s="48"/>
    </row>
    <row r="41" spans="1:11" s="45" customFormat="1" ht="15" customHeight="1" x14ac:dyDescent="0.35">
      <c r="A41" s="79">
        <v>13017462000163</v>
      </c>
      <c r="B41" s="80" t="s">
        <v>159</v>
      </c>
      <c r="C41" s="80" t="s">
        <v>89</v>
      </c>
      <c r="D41" s="81">
        <v>237</v>
      </c>
      <c r="E41" s="81">
        <v>895</v>
      </c>
      <c r="F41" s="81">
        <v>797219</v>
      </c>
      <c r="G41" s="87">
        <v>8.0970999599999996E-3</v>
      </c>
      <c r="H41" s="83">
        <v>1071971.96</v>
      </c>
      <c r="I41" s="83">
        <v>1064571.3700000001</v>
      </c>
      <c r="J41" s="75">
        <f t="shared" si="0"/>
        <v>-7400.589999999851</v>
      </c>
      <c r="K41" s="48"/>
    </row>
    <row r="42" spans="1:11" s="45" customFormat="1" ht="15" customHeight="1" x14ac:dyDescent="0.35">
      <c r="A42" s="79">
        <v>53859112000169</v>
      </c>
      <c r="B42" s="80" t="s">
        <v>116</v>
      </c>
      <c r="C42" s="80" t="s">
        <v>112</v>
      </c>
      <c r="D42" s="81">
        <v>237</v>
      </c>
      <c r="E42" s="81">
        <v>895</v>
      </c>
      <c r="F42" s="81">
        <v>714577</v>
      </c>
      <c r="G42" s="87">
        <v>6.828689384E-3</v>
      </c>
      <c r="H42" s="83">
        <v>904047.57</v>
      </c>
      <c r="I42" s="83">
        <v>897806.28</v>
      </c>
      <c r="J42" s="75">
        <f t="shared" si="0"/>
        <v>-6241.2899999999208</v>
      </c>
      <c r="K42" s="48"/>
    </row>
    <row r="43" spans="1:11" s="45" customFormat="1" ht="15" customHeight="1" x14ac:dyDescent="0.35">
      <c r="A43" s="79">
        <v>5965546000109</v>
      </c>
      <c r="B43" s="80" t="s">
        <v>137</v>
      </c>
      <c r="C43" s="80" t="s">
        <v>66</v>
      </c>
      <c r="D43" s="81">
        <v>237</v>
      </c>
      <c r="E43" s="81">
        <v>895</v>
      </c>
      <c r="F43" s="81">
        <v>1157019</v>
      </c>
      <c r="G43" s="87">
        <v>6.0140674920000003E-3</v>
      </c>
      <c r="H43" s="83">
        <v>796200.09</v>
      </c>
      <c r="I43" s="83">
        <v>790703.35</v>
      </c>
      <c r="J43" s="75">
        <f t="shared" si="0"/>
        <v>-5496.7399999999907</v>
      </c>
      <c r="K43" s="48"/>
    </row>
    <row r="44" spans="1:11" s="45" customFormat="1" ht="15" customHeight="1" x14ac:dyDescent="0.35">
      <c r="A44" s="79">
        <v>25086034000171</v>
      </c>
      <c r="B44" s="80" t="s">
        <v>101</v>
      </c>
      <c r="C44" s="80" t="s">
        <v>111</v>
      </c>
      <c r="D44" s="81">
        <v>237</v>
      </c>
      <c r="E44" s="81">
        <v>895</v>
      </c>
      <c r="F44" s="81">
        <v>715468</v>
      </c>
      <c r="G44" s="87">
        <v>5.5470733910000002E-3</v>
      </c>
      <c r="H44" s="83">
        <v>734374.92</v>
      </c>
      <c r="I44" s="83">
        <v>729305</v>
      </c>
      <c r="J44" s="75">
        <f t="shared" si="0"/>
        <v>-5069.9200000000419</v>
      </c>
      <c r="K44" s="48"/>
    </row>
    <row r="45" spans="1:11" s="45" customFormat="1" ht="15" customHeight="1" x14ac:dyDescent="0.35">
      <c r="A45" s="79">
        <v>19527639000158</v>
      </c>
      <c r="B45" s="80" t="s">
        <v>96</v>
      </c>
      <c r="C45" s="80" t="s">
        <v>90</v>
      </c>
      <c r="D45" s="81">
        <v>237</v>
      </c>
      <c r="E45" s="81">
        <v>895</v>
      </c>
      <c r="F45" s="81">
        <v>714429</v>
      </c>
      <c r="G45" s="87">
        <v>2.5515982930000001E-3</v>
      </c>
      <c r="H45" s="83">
        <v>337805.12</v>
      </c>
      <c r="I45" s="83">
        <v>335473.01</v>
      </c>
      <c r="J45" s="75">
        <f t="shared" si="0"/>
        <v>-2332.109999999986</v>
      </c>
      <c r="K45" s="48"/>
    </row>
    <row r="46" spans="1:11" s="45" customFormat="1" ht="15" customHeight="1" x14ac:dyDescent="0.35">
      <c r="A46" s="79">
        <v>4065033000170</v>
      </c>
      <c r="B46" s="80" t="s">
        <v>155</v>
      </c>
      <c r="C46" s="80" t="s">
        <v>130</v>
      </c>
      <c r="D46" s="81">
        <v>237</v>
      </c>
      <c r="E46" s="81">
        <v>895</v>
      </c>
      <c r="F46" s="81">
        <v>979023</v>
      </c>
      <c r="G46" s="87">
        <v>1.780521962E-3</v>
      </c>
      <c r="H46" s="83">
        <v>235722.62</v>
      </c>
      <c r="I46" s="83">
        <v>234095.26</v>
      </c>
      <c r="J46" s="75">
        <f t="shared" si="0"/>
        <v>-1627.359999999986</v>
      </c>
      <c r="K46" s="48"/>
    </row>
    <row r="47" spans="1:11" s="45" customFormat="1" ht="15" customHeight="1" x14ac:dyDescent="0.35">
      <c r="A47" s="79">
        <v>27485069000109</v>
      </c>
      <c r="B47" s="80" t="s">
        <v>163</v>
      </c>
      <c r="C47" s="80" t="s">
        <v>91</v>
      </c>
      <c r="D47" s="81">
        <v>237</v>
      </c>
      <c r="E47" s="81">
        <v>895</v>
      </c>
      <c r="F47" s="81">
        <v>1169033</v>
      </c>
      <c r="G47" s="87">
        <v>1.560361418E-3</v>
      </c>
      <c r="H47" s="83">
        <v>206575.65</v>
      </c>
      <c r="I47" s="83">
        <v>205149.51</v>
      </c>
      <c r="J47" s="75">
        <f t="shared" si="0"/>
        <v>-1426.1399999999849</v>
      </c>
      <c r="K47" s="48"/>
    </row>
    <row r="48" spans="1:11" s="45" customFormat="1" ht="15" customHeight="1" x14ac:dyDescent="0.35">
      <c r="A48" s="79">
        <v>8826596000195</v>
      </c>
      <c r="B48" s="80" t="s">
        <v>157</v>
      </c>
      <c r="C48" s="80" t="s">
        <v>114</v>
      </c>
      <c r="D48" s="81">
        <v>237</v>
      </c>
      <c r="E48" s="81">
        <v>895</v>
      </c>
      <c r="F48" s="81">
        <v>714437</v>
      </c>
      <c r="G48" s="87">
        <v>1.2625533190000001E-3</v>
      </c>
      <c r="H48" s="83">
        <v>167148.95000000001</v>
      </c>
      <c r="I48" s="83">
        <v>165995</v>
      </c>
      <c r="J48" s="75">
        <f t="shared" si="0"/>
        <v>-1153.9500000000116</v>
      </c>
      <c r="K48" s="48"/>
    </row>
    <row r="49" spans="1:11" s="45" customFormat="1" ht="15" customHeight="1" x14ac:dyDescent="0.35">
      <c r="A49" s="79">
        <v>23664303000104</v>
      </c>
      <c r="B49" s="80" t="s">
        <v>154</v>
      </c>
      <c r="C49" s="80" t="s">
        <v>127</v>
      </c>
      <c r="D49" s="81">
        <v>237</v>
      </c>
      <c r="E49" s="81">
        <v>895</v>
      </c>
      <c r="F49" s="81">
        <v>724386</v>
      </c>
      <c r="G49" s="87">
        <v>9.2179668699999997E-4</v>
      </c>
      <c r="H49" s="83">
        <v>122036.31</v>
      </c>
      <c r="I49" s="83">
        <v>121193.81</v>
      </c>
      <c r="J49" s="75">
        <f t="shared" si="0"/>
        <v>-842.5</v>
      </c>
      <c r="K49" s="48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4.6332115400000003E-4</v>
      </c>
      <c r="H50" s="83">
        <v>61338.91</v>
      </c>
      <c r="I50" s="83">
        <v>60915.44</v>
      </c>
      <c r="J50" s="75">
        <f t="shared" si="0"/>
        <v>-423.47000000000116</v>
      </c>
      <c r="K50" s="48"/>
    </row>
    <row r="51" spans="1:11" s="45" customFormat="1" ht="15" customHeight="1" x14ac:dyDescent="0.35">
      <c r="A51" s="79">
        <v>88446034000155</v>
      </c>
      <c r="B51" s="80" t="s">
        <v>120</v>
      </c>
      <c r="C51" s="80" t="s">
        <v>122</v>
      </c>
      <c r="D51" s="81">
        <v>237</v>
      </c>
      <c r="E51" s="81">
        <v>895</v>
      </c>
      <c r="F51" s="81">
        <v>1359819</v>
      </c>
      <c r="G51" s="87">
        <v>3.6597673799999999E-4</v>
      </c>
      <c r="H51" s="83">
        <v>48451.519999999997</v>
      </c>
      <c r="I51" s="83">
        <v>48117.02</v>
      </c>
      <c r="J51" s="75">
        <f t="shared" si="0"/>
        <v>-334.5</v>
      </c>
      <c r="K51" s="48"/>
    </row>
    <row r="52" spans="1:11" s="45" customFormat="1" ht="15" customHeight="1" x14ac:dyDescent="0.35">
      <c r="A52" s="79">
        <v>95289500000100</v>
      </c>
      <c r="B52" s="80" t="s">
        <v>119</v>
      </c>
      <c r="C52" s="80" t="s">
        <v>121</v>
      </c>
      <c r="D52" s="81">
        <v>237</v>
      </c>
      <c r="E52" s="81">
        <v>895</v>
      </c>
      <c r="F52" s="81">
        <v>1173057</v>
      </c>
      <c r="G52" s="87">
        <v>3.0644042199999999E-4</v>
      </c>
      <c r="H52" s="83">
        <v>40569.53</v>
      </c>
      <c r="I52" s="83">
        <v>40289.449999999997</v>
      </c>
      <c r="J52" s="75">
        <f t="shared" si="0"/>
        <v>-280.08000000000175</v>
      </c>
      <c r="K52" s="48"/>
    </row>
    <row r="53" spans="1:11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2.9897813000000001E-4</v>
      </c>
      <c r="H53" s="83">
        <v>39581.599999999999</v>
      </c>
      <c r="I53" s="83">
        <v>39308.339999999997</v>
      </c>
      <c r="J53" s="75">
        <f t="shared" si="0"/>
        <v>-273.26000000000204</v>
      </c>
      <c r="K53" s="48"/>
    </row>
    <row r="54" spans="1:11" s="45" customFormat="1" ht="15" customHeight="1" x14ac:dyDescent="0.35">
      <c r="A54" s="79">
        <v>89889604000144</v>
      </c>
      <c r="B54" s="80" t="s">
        <v>97</v>
      </c>
      <c r="C54" s="80" t="s">
        <v>92</v>
      </c>
      <c r="D54" s="81">
        <v>237</v>
      </c>
      <c r="E54" s="81">
        <v>895</v>
      </c>
      <c r="F54" s="81">
        <v>1327577</v>
      </c>
      <c r="G54" s="87">
        <v>1.6452408099999999E-4</v>
      </c>
      <c r="H54" s="83">
        <v>21781.279999999999</v>
      </c>
      <c r="I54" s="83">
        <v>21630.91</v>
      </c>
      <c r="J54" s="75">
        <f t="shared" si="0"/>
        <v>-150.36999999999898</v>
      </c>
      <c r="K54" s="48"/>
    </row>
    <row r="55" spans="1:11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6.1966340000000006E-5</v>
      </c>
      <c r="H55" s="83">
        <v>8203.7000000000007</v>
      </c>
      <c r="I55" s="83">
        <v>8147.06</v>
      </c>
      <c r="J55" s="75">
        <f t="shared" si="0"/>
        <v>-56.640000000000327</v>
      </c>
      <c r="K55" s="48"/>
    </row>
    <row r="56" spans="1:11" ht="15" customHeight="1" x14ac:dyDescent="0.3">
      <c r="A56" s="84" t="s">
        <v>54</v>
      </c>
      <c r="B56" s="84" t="s">
        <v>54</v>
      </c>
      <c r="C56" s="84" t="s">
        <v>54</v>
      </c>
      <c r="D56" s="76" t="s">
        <v>54</v>
      </c>
      <c r="E56" s="76" t="s">
        <v>54</v>
      </c>
      <c r="F56" s="76" t="s">
        <v>54</v>
      </c>
      <c r="G56" s="76">
        <f>SUM(G12:G55)</f>
        <v>1.000000000003</v>
      </c>
      <c r="H56" s="76">
        <f>SUM(H12:H55)</f>
        <v>132389616.69</v>
      </c>
      <c r="I56" s="76">
        <f>SUM(I12:I55)</f>
        <v>131475636.34000005</v>
      </c>
      <c r="J56" s="76">
        <f>SUM(J12:J55)</f>
        <v>-913980.350000003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M30"/>
  <sheetViews>
    <sheetView showGridLines="0" tabSelected="1" zoomScaleSheetLayoutView="100" zoomScalePageLayoutView="82" workbookViewId="0">
      <selection activeCell="H7" sqref="H7"/>
    </sheetView>
  </sheetViews>
  <sheetFormatPr defaultColWidth="0" defaultRowHeight="13" zeroHeight="1" x14ac:dyDescent="0.35"/>
  <cols>
    <col min="1" max="1" width="2.453125" style="19" customWidth="1"/>
    <col min="2" max="2" width="15.81640625" style="20" customWidth="1"/>
    <col min="3" max="3" width="19.26953125" style="20" customWidth="1"/>
    <col min="4" max="4" width="13.81640625" style="20" customWidth="1"/>
    <col min="5" max="5" width="10.1796875" style="20" customWidth="1"/>
    <col min="6" max="6" width="22.81640625" style="20" customWidth="1"/>
    <col min="7" max="7" width="15.81640625" style="20" customWidth="1"/>
    <col min="8" max="8" width="12.26953125" style="20" customWidth="1"/>
    <col min="9" max="9" width="8.81640625" style="20" customWidth="1"/>
    <col min="10" max="10" width="8.26953125" style="20" customWidth="1"/>
    <col min="11" max="12" width="8.81640625" style="20" customWidth="1"/>
    <col min="13" max="13" width="13" style="20" hidden="1" customWidth="1"/>
    <col min="14" max="16384" width="8.81640625" style="20" hidden="1"/>
  </cols>
  <sheetData>
    <row r="1" spans="1:13" ht="49.5" customHeight="1" x14ac:dyDescent="0.35"/>
    <row r="2" spans="1:13" ht="29.25" customHeight="1" x14ac:dyDescent="0.35">
      <c r="E2" s="21"/>
      <c r="F2" s="21"/>
      <c r="G2" s="21"/>
      <c r="H2" s="21"/>
      <c r="J2" s="21"/>
      <c r="K2" s="21"/>
      <c r="L2" s="21"/>
      <c r="M2" s="21"/>
    </row>
    <row r="3" spans="1:13" ht="36.75" customHeight="1" x14ac:dyDescent="0.35">
      <c r="D3" s="17"/>
      <c r="E3" s="11"/>
      <c r="F3" s="12"/>
      <c r="G3" s="12"/>
      <c r="H3" s="12"/>
      <c r="I3" s="12"/>
      <c r="J3" s="12"/>
      <c r="K3" s="8"/>
      <c r="L3" s="21"/>
      <c r="M3" s="21"/>
    </row>
    <row r="4" spans="1:13" ht="12" customHeight="1" x14ac:dyDescent="0.35">
      <c r="E4" s="11"/>
      <c r="F4" s="12"/>
      <c r="G4" s="12"/>
      <c r="H4" s="12"/>
      <c r="I4" s="12"/>
      <c r="J4" s="12"/>
      <c r="K4" s="8"/>
    </row>
    <row r="5" spans="1:13" ht="16.5" customHeight="1" x14ac:dyDescent="0.35">
      <c r="B5" s="19"/>
      <c r="E5" s="13"/>
      <c r="F5" s="12"/>
      <c r="G5" s="12"/>
      <c r="H5" s="12"/>
      <c r="I5" s="12"/>
      <c r="J5" s="12"/>
      <c r="K5" s="8"/>
    </row>
    <row r="6" spans="1:13" ht="27.75" customHeight="1" x14ac:dyDescent="0.35">
      <c r="A6" s="22"/>
      <c r="D6" s="10"/>
      <c r="E6" s="11"/>
      <c r="F6" s="12"/>
      <c r="G6" s="12"/>
      <c r="H6" s="12"/>
      <c r="I6" s="12"/>
      <c r="J6" s="12"/>
      <c r="K6" s="8"/>
    </row>
    <row r="7" spans="1:13" ht="58.5" customHeight="1" thickBot="1" x14ac:dyDescent="0.4">
      <c r="A7" s="22"/>
      <c r="C7" s="18" t="s">
        <v>44</v>
      </c>
      <c r="D7" s="14"/>
      <c r="E7" s="15"/>
      <c r="F7" s="16"/>
      <c r="G7" s="16"/>
      <c r="H7" s="16"/>
      <c r="I7" s="16"/>
      <c r="J7" s="16"/>
      <c r="K7" s="9"/>
    </row>
    <row r="8" spans="1:13" s="24" customFormat="1" ht="28" customHeight="1" x14ac:dyDescent="0.35">
      <c r="A8" s="23"/>
      <c r="C8" s="25" t="s">
        <v>45</v>
      </c>
      <c r="D8" s="189" t="s">
        <v>179</v>
      </c>
      <c r="E8" s="190"/>
      <c r="F8" s="190"/>
      <c r="G8" s="191"/>
      <c r="H8" s="27" t="s">
        <v>70</v>
      </c>
      <c r="I8" s="189" t="s">
        <v>295</v>
      </c>
      <c r="J8" s="190"/>
      <c r="K8" s="192"/>
    </row>
    <row r="9" spans="1:13" ht="28" customHeight="1" thickBot="1" x14ac:dyDescent="0.4">
      <c r="C9" s="26" t="s">
        <v>29</v>
      </c>
      <c r="D9" s="187">
        <v>44784</v>
      </c>
      <c r="E9" s="185"/>
      <c r="F9" s="185"/>
      <c r="G9" s="188"/>
      <c r="H9" s="28" t="s">
        <v>30</v>
      </c>
      <c r="I9" s="185" t="s">
        <v>43</v>
      </c>
      <c r="J9" s="185"/>
      <c r="K9" s="186"/>
    </row>
    <row r="10" spans="1:13" ht="28" customHeight="1" x14ac:dyDescent="0.35">
      <c r="C10" s="194"/>
      <c r="D10" s="29"/>
      <c r="E10" s="29"/>
      <c r="F10" s="29"/>
      <c r="G10" s="195"/>
      <c r="H10" s="195"/>
      <c r="I10" s="195"/>
      <c r="J10" s="195"/>
      <c r="K10" s="195"/>
    </row>
    <row r="11" spans="1:13" ht="30.75" customHeight="1" x14ac:dyDescent="0.35">
      <c r="C11" s="194"/>
      <c r="D11" s="30"/>
      <c r="E11" s="31"/>
      <c r="F11" s="32"/>
      <c r="G11" s="193"/>
      <c r="H11" s="193"/>
      <c r="I11" s="193"/>
      <c r="J11" s="193"/>
      <c r="K11" s="193"/>
    </row>
    <row r="12" spans="1:13" ht="30.75" customHeight="1" x14ac:dyDescent="0.35">
      <c r="C12" s="194"/>
      <c r="D12" s="30"/>
      <c r="E12" s="31"/>
      <c r="F12" s="32"/>
      <c r="G12" s="193"/>
      <c r="H12" s="193"/>
      <c r="I12" s="193"/>
      <c r="J12" s="193"/>
      <c r="K12" s="193"/>
    </row>
    <row r="13" spans="1:13" ht="30.75" customHeight="1" x14ac:dyDescent="0.35">
      <c r="C13" s="194"/>
      <c r="D13" s="30"/>
      <c r="E13" s="31"/>
      <c r="F13" s="32"/>
      <c r="G13" s="193"/>
      <c r="H13" s="193"/>
      <c r="I13" s="193"/>
      <c r="J13" s="193"/>
      <c r="K13" s="193"/>
    </row>
    <row r="14" spans="1:13" ht="30.75" customHeight="1" x14ac:dyDescent="0.35">
      <c r="C14" s="194"/>
      <c r="D14" s="30"/>
      <c r="E14" s="31"/>
      <c r="F14" s="32"/>
      <c r="G14" s="193"/>
      <c r="H14" s="193"/>
      <c r="I14" s="193"/>
      <c r="J14" s="193"/>
      <c r="K14" s="193"/>
    </row>
    <row r="15" spans="1:13" ht="30.75" customHeight="1" x14ac:dyDescent="0.35">
      <c r="C15" s="194"/>
      <c r="D15" s="30"/>
      <c r="E15" s="31"/>
      <c r="F15" s="32"/>
      <c r="G15" s="193"/>
      <c r="H15" s="193"/>
      <c r="I15" s="193"/>
      <c r="J15" s="193"/>
      <c r="K15" s="193"/>
    </row>
    <row r="16" spans="1:13" x14ac:dyDescent="0.35"/>
    <row r="17" spans="2:13" x14ac:dyDescent="0.35"/>
    <row r="18" spans="2:13" x14ac:dyDescent="0.35"/>
    <row r="19" spans="2:13" x14ac:dyDescent="0.35"/>
    <row r="20" spans="2:13" x14ac:dyDescent="0.35"/>
    <row r="21" spans="2:13" x14ac:dyDescent="0.35"/>
    <row r="22" spans="2:13" x14ac:dyDescent="0.35"/>
    <row r="23" spans="2:13" x14ac:dyDescent="0.35"/>
    <row r="24" spans="2:13" x14ac:dyDescent="0.35"/>
    <row r="25" spans="2:13" x14ac:dyDescent="0.35"/>
    <row r="30" spans="2:13" s="19" customFormat="1" ht="52" hidden="1" customHeight="1" x14ac:dyDescent="0.3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</sheetData>
  <mergeCells count="11"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AC42"/>
  <sheetViews>
    <sheetView showGridLines="0" zoomScale="80" zoomScaleNormal="80" workbookViewId="0">
      <selection activeCell="A15" sqref="A15"/>
    </sheetView>
  </sheetViews>
  <sheetFormatPr defaultRowHeight="14.5" x14ac:dyDescent="0.35"/>
  <cols>
    <col min="1" max="1" width="7.81640625" customWidth="1"/>
    <col min="2" max="2" width="13.7265625" customWidth="1"/>
    <col min="3" max="3" width="15.453125" customWidth="1"/>
    <col min="4" max="4" width="14" bestFit="1" customWidth="1"/>
    <col min="5" max="5" width="18.7265625" bestFit="1" customWidth="1"/>
    <col min="6" max="6" width="10.81640625" bestFit="1" customWidth="1"/>
    <col min="7" max="7" width="19" bestFit="1" customWidth="1"/>
    <col min="8" max="8" width="15.26953125" bestFit="1" customWidth="1"/>
    <col min="9" max="9" width="11.54296875" bestFit="1" customWidth="1"/>
    <col min="10" max="10" width="15.453125" bestFit="1" customWidth="1"/>
    <col min="11" max="11" width="7.453125" bestFit="1" customWidth="1"/>
    <col min="12" max="12" width="17.453125" bestFit="1" customWidth="1"/>
    <col min="13" max="14" width="15.7265625" bestFit="1" customWidth="1"/>
    <col min="15" max="15" width="7.453125" bestFit="1" customWidth="1"/>
    <col min="16" max="16" width="13.7265625" bestFit="1" customWidth="1"/>
    <col min="17" max="17" width="14.6328125" bestFit="1" customWidth="1"/>
    <col min="18" max="18" width="8.81640625" bestFit="1" customWidth="1"/>
    <col min="19" max="19" width="14.1796875" hidden="1" customWidth="1"/>
    <col min="20" max="20" width="12.1796875" hidden="1" customWidth="1"/>
    <col min="21" max="21" width="7.7265625" hidden="1" customWidth="1"/>
    <col min="22" max="22" width="17.7265625" customWidth="1"/>
    <col min="23" max="23" width="25.7265625" customWidth="1"/>
    <col min="24" max="24" width="17.7265625" style="39" customWidth="1"/>
    <col min="25" max="25" width="25.7265625" style="39" customWidth="1"/>
    <col min="26" max="26" width="17.7265625" style="39" customWidth="1"/>
    <col min="27" max="27" width="25.7265625" customWidth="1"/>
    <col min="28" max="28" width="17.7265625" customWidth="1"/>
    <col min="29" max="29" width="25.7265625" customWidth="1"/>
  </cols>
  <sheetData>
    <row r="1" spans="1:26" ht="15" thickBot="1" x14ac:dyDescent="0.4"/>
    <row r="2" spans="1:26" ht="15" customHeight="1" x14ac:dyDescent="0.35">
      <c r="B2" s="208" t="s">
        <v>234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10"/>
      <c r="X2"/>
      <c r="Y2"/>
      <c r="Z2"/>
    </row>
    <row r="3" spans="1:26" ht="18.75" customHeight="1" x14ac:dyDescent="0.35"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3"/>
      <c r="X3"/>
      <c r="Y3"/>
      <c r="Z3"/>
    </row>
    <row r="4" spans="1:26" ht="20.25" customHeight="1" x14ac:dyDescent="0.35"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/>
      <c r="Y4"/>
      <c r="Z4"/>
    </row>
    <row r="5" spans="1:26" ht="7.5" customHeight="1" thickBot="1" x14ac:dyDescent="0.4">
      <c r="B5" s="214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6"/>
      <c r="X5"/>
      <c r="Y5"/>
      <c r="Z5"/>
    </row>
    <row r="6" spans="1:26" s="33" customFormat="1" ht="20.25" customHeight="1" x14ac:dyDescent="0.35">
      <c r="A6" s="101"/>
      <c r="B6" s="148"/>
      <c r="C6" s="149"/>
      <c r="D6" s="149"/>
      <c r="E6" s="149"/>
      <c r="F6" s="221"/>
      <c r="G6" s="221"/>
      <c r="H6" s="221"/>
      <c r="I6" s="221"/>
      <c r="J6" s="221"/>
      <c r="K6" s="221"/>
      <c r="L6" s="221"/>
      <c r="M6" s="221"/>
      <c r="N6" s="149"/>
      <c r="O6" s="149"/>
      <c r="P6" s="149"/>
      <c r="Q6" s="149"/>
      <c r="R6" s="149"/>
      <c r="S6" s="149"/>
      <c r="T6" s="149"/>
      <c r="U6" s="149"/>
      <c r="V6" s="149"/>
      <c r="W6" s="150"/>
    </row>
    <row r="7" spans="1:26" ht="30" customHeight="1" x14ac:dyDescent="0.35">
      <c r="A7" s="102"/>
      <c r="B7" s="151"/>
      <c r="C7" s="114"/>
      <c r="D7" s="218" t="s">
        <v>46</v>
      </c>
      <c r="E7" s="199" t="s">
        <v>31</v>
      </c>
      <c r="F7" s="199" t="s">
        <v>47</v>
      </c>
      <c r="G7" s="201" t="s">
        <v>32</v>
      </c>
      <c r="H7" s="202"/>
      <c r="I7" s="202"/>
      <c r="J7" s="202"/>
      <c r="K7" s="203"/>
      <c r="L7" s="201" t="s">
        <v>33</v>
      </c>
      <c r="M7" s="202"/>
      <c r="N7" s="202"/>
      <c r="O7" s="203"/>
      <c r="P7" s="201" t="s">
        <v>34</v>
      </c>
      <c r="Q7" s="202"/>
      <c r="R7" s="202"/>
      <c r="S7" s="202"/>
      <c r="T7" s="202"/>
      <c r="U7" s="203"/>
      <c r="V7" s="114"/>
      <c r="W7" s="102"/>
      <c r="X7"/>
      <c r="Y7"/>
      <c r="Z7"/>
    </row>
    <row r="8" spans="1:26" ht="15" customHeight="1" x14ac:dyDescent="0.35">
      <c r="A8" s="102"/>
      <c r="B8" s="151"/>
      <c r="C8" s="114"/>
      <c r="D8" s="219"/>
      <c r="E8" s="217"/>
      <c r="F8" s="217"/>
      <c r="G8" s="199" t="s">
        <v>35</v>
      </c>
      <c r="H8" s="199" t="s">
        <v>36</v>
      </c>
      <c r="I8" s="199" t="s">
        <v>35</v>
      </c>
      <c r="J8" s="199" t="s">
        <v>49</v>
      </c>
      <c r="K8" s="199" t="s">
        <v>37</v>
      </c>
      <c r="L8" s="199" t="s">
        <v>35</v>
      </c>
      <c r="M8" s="199" t="s">
        <v>38</v>
      </c>
      <c r="N8" s="199" t="s">
        <v>48</v>
      </c>
      <c r="O8" s="199" t="s">
        <v>37</v>
      </c>
      <c r="P8" s="201" t="s">
        <v>82</v>
      </c>
      <c r="Q8" s="202"/>
      <c r="R8" s="203"/>
      <c r="S8" s="201" t="s">
        <v>83</v>
      </c>
      <c r="T8" s="202"/>
      <c r="U8" s="203"/>
      <c r="V8" s="114"/>
      <c r="W8" s="102"/>
      <c r="X8"/>
      <c r="Y8"/>
      <c r="Z8"/>
    </row>
    <row r="9" spans="1:26" x14ac:dyDescent="0.35">
      <c r="A9" s="102"/>
      <c r="B9" s="151"/>
      <c r="C9" s="114"/>
      <c r="D9" s="22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144" t="s">
        <v>39</v>
      </c>
      <c r="Q9" s="145" t="s">
        <v>40</v>
      </c>
      <c r="R9" s="146" t="s">
        <v>41</v>
      </c>
      <c r="S9" s="144" t="s">
        <v>42</v>
      </c>
      <c r="T9" s="145" t="s">
        <v>40</v>
      </c>
      <c r="U9" s="146" t="s">
        <v>41</v>
      </c>
      <c r="V9" s="114"/>
      <c r="W9" s="102"/>
      <c r="X9"/>
      <c r="Y9"/>
      <c r="Z9"/>
    </row>
    <row r="10" spans="1:26" ht="15" customHeight="1" x14ac:dyDescent="0.35">
      <c r="B10" s="105"/>
      <c r="C10" s="114"/>
      <c r="D10" s="59">
        <v>2022</v>
      </c>
      <c r="E10" s="60" t="s">
        <v>173</v>
      </c>
      <c r="F10" s="104">
        <v>593</v>
      </c>
      <c r="G10" s="60">
        <v>61</v>
      </c>
      <c r="H10" s="90">
        <v>60099791.871926263</v>
      </c>
      <c r="I10" s="60">
        <v>61</v>
      </c>
      <c r="J10" s="90">
        <v>59666232.619999997</v>
      </c>
      <c r="K10" s="89">
        <v>44627</v>
      </c>
      <c r="L10" s="60">
        <v>42</v>
      </c>
      <c r="M10" s="90">
        <v>130867569.53</v>
      </c>
      <c r="N10" s="90">
        <v>130434010.28999999</v>
      </c>
      <c r="O10" s="89">
        <v>43899</v>
      </c>
      <c r="P10" s="91" t="str">
        <f t="shared" ref="P10:P12" si="0">IF(I10&gt;=G10,"0",G10-I10)</f>
        <v>0</v>
      </c>
      <c r="Q10" s="92">
        <f>IF(J10&gt;=H10,"0,00",H10-J10)</f>
        <v>433559.25192626566</v>
      </c>
      <c r="R10" s="93">
        <f t="shared" ref="R10" si="1">(H10-J10)/H10</f>
        <v>7.2139892405981738E-3</v>
      </c>
      <c r="S10" s="60" t="str">
        <f t="shared" ref="S10" si="2">P10</f>
        <v>0</v>
      </c>
      <c r="T10" s="103">
        <v>0</v>
      </c>
      <c r="U10" s="93">
        <f>(SUM(T10)/SUM(M10))</f>
        <v>0</v>
      </c>
      <c r="V10" s="114"/>
      <c r="W10" s="102"/>
      <c r="X10"/>
      <c r="Y10"/>
      <c r="Z10"/>
    </row>
    <row r="11" spans="1:26" ht="15" customHeight="1" x14ac:dyDescent="0.35">
      <c r="B11" s="105"/>
      <c r="C11" s="114"/>
      <c r="D11" s="59">
        <v>2022</v>
      </c>
      <c r="E11" s="60" t="s">
        <v>176</v>
      </c>
      <c r="F11" s="104">
        <v>860</v>
      </c>
      <c r="G11" s="60">
        <v>70</v>
      </c>
      <c r="H11" s="90">
        <v>305179626.45584887</v>
      </c>
      <c r="I11" s="60">
        <v>68</v>
      </c>
      <c r="J11" s="90">
        <v>304225617.32000005</v>
      </c>
      <c r="K11" s="89">
        <v>44655</v>
      </c>
      <c r="L11" s="60">
        <v>33</v>
      </c>
      <c r="M11" s="90">
        <v>383599526.87000006</v>
      </c>
      <c r="N11" s="90">
        <v>382645517.7600019</v>
      </c>
      <c r="O11" s="89">
        <v>44657</v>
      </c>
      <c r="P11" s="91">
        <f t="shared" si="0"/>
        <v>2</v>
      </c>
      <c r="Q11" s="92">
        <f>IF(J11&gt;=H11,"0,00",H11-J11)</f>
        <v>954009.13584882021</v>
      </c>
      <c r="R11" s="93">
        <f t="shared" ref="R11:R13" si="3">(H11-J11)/H11</f>
        <v>3.1260577481139265E-3</v>
      </c>
      <c r="S11" s="60">
        <v>0</v>
      </c>
      <c r="T11" s="103">
        <v>0</v>
      </c>
      <c r="U11" s="93">
        <f>(SUM(T10:T11)/SUM(M10:M11))</f>
        <v>0</v>
      </c>
      <c r="V11" s="114"/>
      <c r="W11" s="102"/>
      <c r="X11"/>
      <c r="Y11"/>
      <c r="Z11"/>
    </row>
    <row r="12" spans="1:26" ht="15" customHeight="1" x14ac:dyDescent="0.35">
      <c r="B12" s="105"/>
      <c r="C12" s="114"/>
      <c r="D12" s="59">
        <v>2022</v>
      </c>
      <c r="E12" s="60" t="s">
        <v>251</v>
      </c>
      <c r="F12" s="104">
        <v>1132</v>
      </c>
      <c r="G12" s="60">
        <v>81</v>
      </c>
      <c r="H12" s="90">
        <v>779265528.71946859</v>
      </c>
      <c r="I12" s="60">
        <v>80</v>
      </c>
      <c r="J12" s="90">
        <v>778110736.89999986</v>
      </c>
      <c r="K12" s="89">
        <v>44687</v>
      </c>
      <c r="L12" s="60">
        <v>23</v>
      </c>
      <c r="M12" s="90">
        <v>855717190.93946862</v>
      </c>
      <c r="N12" s="90">
        <v>854562399.11999989</v>
      </c>
      <c r="O12" s="89">
        <v>44691</v>
      </c>
      <c r="P12" s="91">
        <f t="shared" si="0"/>
        <v>1</v>
      </c>
      <c r="Q12" s="92">
        <f>IF(J12&gt;=H12,"0,00",H12-J12)</f>
        <v>1154791.8194687366</v>
      </c>
      <c r="R12" s="93">
        <f t="shared" si="3"/>
        <v>1.4818977317864338E-3</v>
      </c>
      <c r="S12" s="60">
        <f t="shared" ref="S12" si="4">P12</f>
        <v>1</v>
      </c>
      <c r="T12" s="103">
        <v>0</v>
      </c>
      <c r="U12" s="93">
        <f>(SUM(T10:T12)/SUM(M10:M12))</f>
        <v>0</v>
      </c>
      <c r="V12" s="114"/>
      <c r="W12" s="102"/>
      <c r="X12"/>
      <c r="Y12"/>
      <c r="Z12"/>
    </row>
    <row r="13" spans="1:26" ht="15" customHeight="1" x14ac:dyDescent="0.35">
      <c r="B13" s="105"/>
      <c r="C13" s="114"/>
      <c r="D13" s="59">
        <v>2022</v>
      </c>
      <c r="E13" s="60" t="s">
        <v>252</v>
      </c>
      <c r="F13" s="104">
        <v>1452</v>
      </c>
      <c r="G13" s="60">
        <v>94</v>
      </c>
      <c r="H13" s="90">
        <v>196346637.08008811</v>
      </c>
      <c r="I13" s="60">
        <v>94</v>
      </c>
      <c r="J13" s="90">
        <v>196346637.08008811</v>
      </c>
      <c r="K13" s="89">
        <v>44714</v>
      </c>
      <c r="L13" s="60">
        <v>10</v>
      </c>
      <c r="M13" s="90">
        <v>275667791.28000003</v>
      </c>
      <c r="N13" s="90">
        <v>275667791.28000003</v>
      </c>
      <c r="O13" s="89">
        <v>44718</v>
      </c>
      <c r="P13" s="91" t="str">
        <f t="shared" ref="P13:P15" si="5">IF(I13&gt;=G13,"0",G13-I13)</f>
        <v>0</v>
      </c>
      <c r="Q13" s="92" t="str">
        <f t="shared" ref="Q13" si="6">IF(J13&gt;=H13,"0,00",H13-J13)</f>
        <v>0,00</v>
      </c>
      <c r="R13" s="93">
        <f t="shared" si="3"/>
        <v>0</v>
      </c>
      <c r="S13" s="106"/>
      <c r="T13" s="153"/>
      <c r="U13" s="111"/>
      <c r="V13" s="114"/>
      <c r="W13" s="102"/>
      <c r="X13"/>
      <c r="Y13"/>
      <c r="Z13"/>
    </row>
    <row r="14" spans="1:26" x14ac:dyDescent="0.35">
      <c r="B14" s="105"/>
      <c r="C14" s="114"/>
      <c r="D14" s="59">
        <v>2022</v>
      </c>
      <c r="E14" s="60" t="s">
        <v>253</v>
      </c>
      <c r="F14" s="104">
        <v>1741</v>
      </c>
      <c r="G14" s="60">
        <v>34</v>
      </c>
      <c r="H14" s="90">
        <v>6942.2599999999993</v>
      </c>
      <c r="I14" s="60">
        <v>33</v>
      </c>
      <c r="J14" s="90">
        <v>6941.2599999999993</v>
      </c>
      <c r="K14" s="89">
        <v>44747</v>
      </c>
      <c r="L14" s="60">
        <v>67</v>
      </c>
      <c r="M14" s="90">
        <v>82783343.313612491</v>
      </c>
      <c r="N14" s="90">
        <v>82783343.313612491</v>
      </c>
      <c r="O14" s="89">
        <v>44749</v>
      </c>
      <c r="P14" s="91">
        <f t="shared" si="5"/>
        <v>1</v>
      </c>
      <c r="Q14" s="92">
        <f t="shared" ref="Q14:Q15" si="7">IF(J14&gt;=H14,"0,00",H14-J14)</f>
        <v>1</v>
      </c>
      <c r="R14" s="93">
        <f t="shared" ref="R14:R15" si="8">(H14-J14)/H14</f>
        <v>1.4404531089299452E-4</v>
      </c>
      <c r="S14" s="60">
        <f t="shared" ref="S14:S18" si="9">P14</f>
        <v>1</v>
      </c>
      <c r="T14" s="103">
        <v>0</v>
      </c>
      <c r="U14" s="93">
        <f>(SUM(T10:T14)/SUM(M10:M14))</f>
        <v>0</v>
      </c>
      <c r="V14" s="114"/>
      <c r="W14" s="102"/>
      <c r="X14"/>
      <c r="Y14"/>
      <c r="Z14"/>
    </row>
    <row r="15" spans="1:26" ht="15" customHeight="1" x14ac:dyDescent="0.35">
      <c r="B15" s="105"/>
      <c r="C15" s="114"/>
      <c r="D15" s="59">
        <v>2022</v>
      </c>
      <c r="E15" s="60" t="s">
        <v>294</v>
      </c>
      <c r="F15" s="104">
        <v>2061</v>
      </c>
      <c r="G15" s="60">
        <v>5</v>
      </c>
      <c r="H15" s="90">
        <v>16410.010000000002</v>
      </c>
      <c r="I15" s="60">
        <v>5</v>
      </c>
      <c r="J15" s="90">
        <v>16410.010000000002</v>
      </c>
      <c r="K15" s="89">
        <v>44776</v>
      </c>
      <c r="L15" s="60">
        <v>69</v>
      </c>
      <c r="M15" s="90">
        <v>78467691.009999976</v>
      </c>
      <c r="N15" s="90">
        <v>78467691.009999976</v>
      </c>
      <c r="O15" s="89">
        <v>44781</v>
      </c>
      <c r="P15" s="91" t="str">
        <f t="shared" si="5"/>
        <v>0</v>
      </c>
      <c r="Q15" s="92" t="str">
        <f t="shared" si="7"/>
        <v>0,00</v>
      </c>
      <c r="R15" s="93">
        <f t="shared" si="8"/>
        <v>0</v>
      </c>
      <c r="S15" s="60">
        <v>0</v>
      </c>
      <c r="T15" s="103">
        <v>0</v>
      </c>
      <c r="U15" s="93">
        <f>(SUM(T10:T15)/SUM(M10:M15))</f>
        <v>0</v>
      </c>
      <c r="V15" s="114"/>
      <c r="W15" s="102"/>
      <c r="X15"/>
      <c r="Y15"/>
      <c r="Z15"/>
    </row>
    <row r="16" spans="1:26" ht="15" customHeight="1" x14ac:dyDescent="0.35">
      <c r="B16" s="105"/>
      <c r="C16" s="114"/>
      <c r="D16" s="59"/>
      <c r="E16" s="60"/>
      <c r="F16" s="104"/>
      <c r="G16" s="60"/>
      <c r="H16" s="90"/>
      <c r="I16" s="60"/>
      <c r="J16" s="90"/>
      <c r="K16" s="89"/>
      <c r="L16" s="60"/>
      <c r="M16" s="90"/>
      <c r="N16" s="90"/>
      <c r="O16" s="89"/>
      <c r="P16" s="91"/>
      <c r="Q16" s="92"/>
      <c r="R16" s="93"/>
      <c r="S16" s="60">
        <v>0</v>
      </c>
      <c r="T16" s="103">
        <v>0</v>
      </c>
      <c r="U16" s="93">
        <f>(SUM(T10:T16)/SUM(M10:M16))</f>
        <v>0</v>
      </c>
      <c r="V16" s="114"/>
      <c r="W16" s="102"/>
      <c r="X16"/>
      <c r="Y16"/>
      <c r="Z16"/>
    </row>
    <row r="17" spans="1:28" ht="15" customHeight="1" x14ac:dyDescent="0.35">
      <c r="B17" s="105"/>
      <c r="C17" s="114"/>
      <c r="D17" s="59"/>
      <c r="E17" s="60"/>
      <c r="F17" s="104"/>
      <c r="G17" s="60"/>
      <c r="H17" s="90"/>
      <c r="I17" s="60"/>
      <c r="J17" s="90"/>
      <c r="K17" s="89"/>
      <c r="L17" s="60"/>
      <c r="M17" s="90"/>
      <c r="N17" s="90"/>
      <c r="O17" s="89"/>
      <c r="P17" s="91"/>
      <c r="Q17" s="92"/>
      <c r="R17" s="93"/>
      <c r="S17" s="60">
        <f t="shared" si="9"/>
        <v>0</v>
      </c>
      <c r="T17" s="103">
        <v>0</v>
      </c>
      <c r="U17" s="93">
        <f>(SUM(T10:T17)/SUM(M10:M17))</f>
        <v>0</v>
      </c>
      <c r="V17" s="114"/>
      <c r="W17" s="102"/>
      <c r="X17"/>
      <c r="Y17"/>
      <c r="Z17"/>
    </row>
    <row r="18" spans="1:28" ht="15" customHeight="1" x14ac:dyDescent="0.35">
      <c r="B18" s="105"/>
      <c r="C18" s="114"/>
      <c r="D18" s="59"/>
      <c r="E18" s="60"/>
      <c r="F18" s="104"/>
      <c r="G18" s="60"/>
      <c r="H18" s="90"/>
      <c r="I18" s="60"/>
      <c r="J18" s="90"/>
      <c r="K18" s="89"/>
      <c r="L18" s="60"/>
      <c r="M18" s="90"/>
      <c r="N18" s="90"/>
      <c r="O18" s="89"/>
      <c r="P18" s="91"/>
      <c r="Q18" s="92"/>
      <c r="R18" s="93"/>
      <c r="S18" s="60">
        <f t="shared" si="9"/>
        <v>0</v>
      </c>
      <c r="T18" s="103">
        <v>0</v>
      </c>
      <c r="U18" s="93">
        <f>(SUM(T10:T18)/SUM(M10:M18))</f>
        <v>0</v>
      </c>
      <c r="V18" s="114"/>
      <c r="W18" s="102"/>
      <c r="X18"/>
      <c r="Y18"/>
      <c r="Z18"/>
    </row>
    <row r="19" spans="1:28" ht="15" customHeight="1" x14ac:dyDescent="0.35">
      <c r="B19" s="105"/>
      <c r="C19" s="114"/>
      <c r="D19" s="59"/>
      <c r="E19" s="60"/>
      <c r="F19" s="104"/>
      <c r="G19" s="60"/>
      <c r="H19" s="90"/>
      <c r="I19" s="60"/>
      <c r="J19" s="90"/>
      <c r="K19" s="89"/>
      <c r="L19" s="60"/>
      <c r="M19" s="90"/>
      <c r="N19" s="90"/>
      <c r="O19" s="89"/>
      <c r="P19" s="91"/>
      <c r="Q19" s="92"/>
      <c r="R19" s="93"/>
      <c r="S19" s="60">
        <v>0</v>
      </c>
      <c r="T19" s="103">
        <v>0</v>
      </c>
      <c r="U19" s="93">
        <f>(SUM(T10:T19)/SUM(M10:M19))</f>
        <v>0</v>
      </c>
      <c r="V19" s="114"/>
      <c r="W19" s="102"/>
      <c r="X19"/>
      <c r="Y19"/>
      <c r="Z19"/>
    </row>
    <row r="20" spans="1:28" ht="15" customHeight="1" x14ac:dyDescent="0.35">
      <c r="B20" s="105"/>
      <c r="C20" s="114"/>
      <c r="D20" s="59"/>
      <c r="E20" s="60"/>
      <c r="F20" s="104"/>
      <c r="G20" s="60"/>
      <c r="H20" s="90"/>
      <c r="I20" s="60"/>
      <c r="J20" s="90"/>
      <c r="K20" s="89"/>
      <c r="L20" s="60"/>
      <c r="M20" s="90"/>
      <c r="N20" s="90"/>
      <c r="O20" s="89"/>
      <c r="P20" s="91"/>
      <c r="Q20" s="92"/>
      <c r="R20" s="93"/>
      <c r="S20" s="60">
        <v>0</v>
      </c>
      <c r="T20" s="103">
        <v>0</v>
      </c>
      <c r="U20" s="93">
        <f>(SUM(T10:T20)/SUM(M10:M20))</f>
        <v>0</v>
      </c>
      <c r="V20" s="114"/>
      <c r="W20" s="102"/>
      <c r="X20"/>
      <c r="Y20"/>
      <c r="Z20"/>
    </row>
    <row r="21" spans="1:28" ht="15" customHeight="1" x14ac:dyDescent="0.35">
      <c r="B21" s="105"/>
      <c r="C21" s="114"/>
      <c r="D21" s="59"/>
      <c r="E21" s="60"/>
      <c r="F21" s="104"/>
      <c r="G21" s="60"/>
      <c r="H21" s="90"/>
      <c r="I21" s="60"/>
      <c r="J21" s="90"/>
      <c r="K21" s="89"/>
      <c r="L21" s="60"/>
      <c r="M21" s="90"/>
      <c r="N21" s="90"/>
      <c r="O21" s="89"/>
      <c r="P21" s="91"/>
      <c r="Q21" s="92"/>
      <c r="R21" s="93"/>
      <c r="S21" s="60">
        <f t="shared" ref="S21" si="10">P21</f>
        <v>0</v>
      </c>
      <c r="T21" s="103">
        <f t="shared" ref="T21" si="11">Q21</f>
        <v>0</v>
      </c>
      <c r="U21" s="93">
        <f>(SUM(T10:T21)/SUM(M10:M21))</f>
        <v>0</v>
      </c>
      <c r="V21" s="114"/>
      <c r="W21" s="102"/>
      <c r="X21"/>
      <c r="Y21"/>
      <c r="Z21"/>
    </row>
    <row r="22" spans="1:28" ht="15" customHeight="1" x14ac:dyDescent="0.35">
      <c r="B22" s="105"/>
      <c r="C22" s="114"/>
      <c r="D22" s="59"/>
      <c r="E22" s="60"/>
      <c r="F22" s="104"/>
      <c r="G22" s="60"/>
      <c r="H22" s="90"/>
      <c r="I22" s="60"/>
      <c r="J22" s="90"/>
      <c r="K22" s="89"/>
      <c r="L22" s="60"/>
      <c r="M22" s="90"/>
      <c r="N22" s="90"/>
      <c r="O22" s="89"/>
      <c r="P22" s="91"/>
      <c r="Q22" s="92"/>
      <c r="R22" s="93"/>
      <c r="S22" s="106"/>
      <c r="T22" s="153"/>
      <c r="U22" s="111"/>
      <c r="V22" s="114"/>
      <c r="W22" s="102"/>
      <c r="X22"/>
      <c r="Y22"/>
      <c r="Z22"/>
    </row>
    <row r="23" spans="1:28" ht="15" customHeight="1" x14ac:dyDescent="0.35">
      <c r="B23" s="105"/>
      <c r="C23" s="120"/>
      <c r="D23" s="107"/>
      <c r="E23" s="106"/>
      <c r="F23" s="108"/>
      <c r="G23" s="106"/>
      <c r="H23" s="108"/>
      <c r="I23" s="109"/>
      <c r="J23" s="106"/>
      <c r="K23" s="108"/>
      <c r="L23" s="108"/>
      <c r="M23" s="109"/>
      <c r="N23" s="110"/>
      <c r="O23" s="112"/>
      <c r="P23" s="111"/>
      <c r="Q23" s="106"/>
      <c r="R23" s="113"/>
      <c r="S23" s="113"/>
      <c r="T23" s="113"/>
      <c r="U23" s="113"/>
      <c r="V23" s="113"/>
      <c r="W23" s="102"/>
      <c r="AA23" s="114"/>
      <c r="AB23" s="114"/>
    </row>
    <row r="24" spans="1:28" ht="15" customHeight="1" x14ac:dyDescent="0.35">
      <c r="B24" s="204" t="s">
        <v>235</v>
      </c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6"/>
      <c r="X24"/>
      <c r="Y24"/>
      <c r="Z24"/>
    </row>
    <row r="25" spans="1:28" ht="15" customHeight="1" x14ac:dyDescent="0.35">
      <c r="B25" s="204" t="s">
        <v>249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6"/>
      <c r="X25"/>
      <c r="Y25"/>
      <c r="Z25"/>
    </row>
    <row r="26" spans="1:28" ht="15" customHeight="1" x14ac:dyDescent="0.35"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6"/>
      <c r="X26"/>
      <c r="Y26"/>
      <c r="Z26"/>
    </row>
    <row r="27" spans="1:28" ht="15" customHeight="1" x14ac:dyDescent="0.35">
      <c r="B27" s="204" t="s">
        <v>250</v>
      </c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152"/>
      <c r="X27"/>
      <c r="Y27"/>
      <c r="Z27"/>
    </row>
    <row r="28" spans="1:28" ht="15" customHeight="1" x14ac:dyDescent="0.35">
      <c r="B28" s="204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152"/>
      <c r="X28"/>
      <c r="Y28"/>
      <c r="Z28"/>
    </row>
    <row r="29" spans="1:28" ht="15" customHeight="1" x14ac:dyDescent="0.35">
      <c r="B29" s="207" t="s">
        <v>255</v>
      </c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6"/>
      <c r="X29"/>
      <c r="Y29"/>
      <c r="Z29"/>
    </row>
    <row r="30" spans="1:28" ht="15" customHeight="1" x14ac:dyDescent="0.35">
      <c r="B30" s="207" t="s">
        <v>254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6"/>
      <c r="X30"/>
      <c r="Y30"/>
      <c r="Z30"/>
    </row>
    <row r="31" spans="1:28" ht="14.5" customHeight="1" thickBot="1" x14ac:dyDescent="0.4">
      <c r="A31" s="114"/>
      <c r="B31" s="196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8"/>
      <c r="X31"/>
      <c r="Y31"/>
      <c r="Z31"/>
    </row>
    <row r="32" spans="1:28" x14ac:dyDescent="0.35">
      <c r="A32" s="114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/>
      <c r="Y32"/>
      <c r="Z32"/>
    </row>
    <row r="33" spans="1:29" x14ac:dyDescent="0.35">
      <c r="A33" s="114"/>
      <c r="B33" s="121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22"/>
      <c r="V33" s="122"/>
      <c r="W33" s="122"/>
      <c r="X33"/>
      <c r="Y33"/>
      <c r="Z33"/>
    </row>
    <row r="34" spans="1:29" x14ac:dyDescent="0.35">
      <c r="A34" s="114"/>
      <c r="B34" s="121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1:29" x14ac:dyDescent="0.35">
      <c r="B35" s="114"/>
      <c r="C35" s="53"/>
      <c r="H35" s="36"/>
      <c r="I35" s="37"/>
      <c r="M35" s="37"/>
    </row>
    <row r="36" spans="1:29" ht="15.5" x14ac:dyDescent="0.35">
      <c r="B36" s="88"/>
      <c r="C36" s="34"/>
      <c r="L36" s="36"/>
      <c r="N36" s="35"/>
    </row>
    <row r="37" spans="1:29" ht="15.5" x14ac:dyDescent="0.35">
      <c r="B37" s="88"/>
      <c r="C37" s="34"/>
      <c r="F37" s="35"/>
      <c r="J37" s="35"/>
      <c r="L37" s="36"/>
      <c r="N37" s="36"/>
    </row>
    <row r="38" spans="1:29" ht="15.5" x14ac:dyDescent="0.35">
      <c r="B38" s="88"/>
      <c r="C38" s="34"/>
      <c r="F38" s="36"/>
      <c r="L38" s="36"/>
      <c r="N38" s="37"/>
    </row>
    <row r="39" spans="1:29" x14ac:dyDescent="0.35">
      <c r="B39" s="53"/>
      <c r="C39" s="34"/>
      <c r="D39" s="38"/>
      <c r="F39" s="37"/>
      <c r="G39" s="37"/>
      <c r="L39" s="36"/>
    </row>
    <row r="40" spans="1:29" x14ac:dyDescent="0.35">
      <c r="C40" s="34"/>
      <c r="F40" s="37"/>
      <c r="L40" s="36"/>
    </row>
    <row r="41" spans="1:29" x14ac:dyDescent="0.35">
      <c r="F41" s="36"/>
      <c r="H41" s="34"/>
      <c r="K41" s="35"/>
      <c r="L41" s="36"/>
    </row>
    <row r="42" spans="1:29" x14ac:dyDescent="0.35">
      <c r="H42" s="34"/>
      <c r="K42" s="37"/>
      <c r="L42" s="35"/>
    </row>
  </sheetData>
  <mergeCells count="25">
    <mergeCell ref="B2:W5"/>
    <mergeCell ref="G7:K7"/>
    <mergeCell ref="L7:O7"/>
    <mergeCell ref="P7:U7"/>
    <mergeCell ref="F7:F9"/>
    <mergeCell ref="E7:E9"/>
    <mergeCell ref="D7:D9"/>
    <mergeCell ref="L8:L9"/>
    <mergeCell ref="M8:M9"/>
    <mergeCell ref="K8:K9"/>
    <mergeCell ref="F6:M6"/>
    <mergeCell ref="G8:G9"/>
    <mergeCell ref="S8:U8"/>
    <mergeCell ref="N8:N9"/>
    <mergeCell ref="O8:O9"/>
    <mergeCell ref="H8:H9"/>
    <mergeCell ref="B31:W31"/>
    <mergeCell ref="I8:I9"/>
    <mergeCell ref="J8:J9"/>
    <mergeCell ref="P8:R8"/>
    <mergeCell ref="B24:W24"/>
    <mergeCell ref="B25:W26"/>
    <mergeCell ref="B27:V28"/>
    <mergeCell ref="B29:W29"/>
    <mergeCell ref="B30:W30"/>
  </mergeCells>
  <phoneticPr fontId="4" type="noConversion"/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pageSetUpPr fitToPage="1"/>
  </sheetPr>
  <dimension ref="A1:K81"/>
  <sheetViews>
    <sheetView showGridLines="0" topLeftCell="C1" zoomScale="90" zoomScaleNormal="90" workbookViewId="0">
      <selection activeCell="K12" sqref="K1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20.1796875" style="48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78467691.009999946</v>
      </c>
      <c r="I4" s="65">
        <v>1</v>
      </c>
      <c r="J4" s="66">
        <v>69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50637.29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78400643.710000008</v>
      </c>
      <c r="I6" s="97" t="s">
        <v>54</v>
      </c>
      <c r="J6" s="96">
        <v>112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42620756.140000008</v>
      </c>
      <c r="I7" s="97" t="s">
        <v>54</v>
      </c>
      <c r="J7" s="96">
        <v>8</v>
      </c>
    </row>
    <row r="8" spans="1:11" s="44" customFormat="1" ht="16" customHeight="1" x14ac:dyDescent="0.35">
      <c r="B8" s="55"/>
      <c r="C8" s="57"/>
      <c r="D8" s="56"/>
      <c r="E8" s="56"/>
      <c r="G8" s="67" t="s">
        <v>170</v>
      </c>
      <c r="H8" s="68">
        <v>121072037.14000002</v>
      </c>
      <c r="I8" s="154">
        <f>H8/H4</f>
        <v>1.5429539926766873</v>
      </c>
      <c r="J8" s="70">
        <v>69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v>0</v>
      </c>
      <c r="I9" s="155">
        <f>H9/H4</f>
        <v>0</v>
      </c>
      <c r="J9" s="74">
        <v>0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3.6444834596000002E-2</v>
      </c>
      <c r="H12" s="83">
        <v>2859742.02</v>
      </c>
      <c r="I12" s="83">
        <v>2859742.02</v>
      </c>
      <c r="J12" s="75">
        <v>0</v>
      </c>
      <c r="K12" s="54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2.0297169949999999E-2</v>
      </c>
      <c r="H13" s="83">
        <v>1592672.06</v>
      </c>
      <c r="I13" s="83">
        <v>1592672.06</v>
      </c>
      <c r="J13" s="75">
        <v>0</v>
      </c>
      <c r="K13" s="54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2.7751510614999999E-2</v>
      </c>
      <c r="H14" s="83">
        <v>2177596.96</v>
      </c>
      <c r="I14" s="83">
        <v>2177596.96</v>
      </c>
      <c r="J14" s="75">
        <v>0</v>
      </c>
      <c r="K14" s="54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2.1367132234999999E-2</v>
      </c>
      <c r="H15" s="83">
        <v>1676629.53</v>
      </c>
      <c r="I15" s="83">
        <v>1676629.53</v>
      </c>
      <c r="J15" s="75">
        <v>0</v>
      </c>
      <c r="K15" s="54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8.8534858239999997E-3</v>
      </c>
      <c r="H16" s="83">
        <v>694712.59</v>
      </c>
      <c r="I16" s="83">
        <v>694712.59</v>
      </c>
      <c r="J16" s="75">
        <v>0</v>
      </c>
      <c r="K16" s="54"/>
    </row>
    <row r="17" spans="1:11" s="45" customFormat="1" ht="15" customHeight="1" x14ac:dyDescent="0.35">
      <c r="A17" s="79">
        <v>5965546000109</v>
      </c>
      <c r="B17" s="80" t="s">
        <v>248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5.7108114720000004E-3</v>
      </c>
      <c r="H17" s="83">
        <v>448114.19</v>
      </c>
      <c r="I17" s="83">
        <v>448114.19</v>
      </c>
      <c r="J17" s="75">
        <v>0</v>
      </c>
      <c r="K17" s="54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1.0800489336E-2</v>
      </c>
      <c r="H18" s="83">
        <v>847489.46</v>
      </c>
      <c r="I18" s="83">
        <v>847489.46</v>
      </c>
      <c r="J18" s="75">
        <v>0</v>
      </c>
      <c r="K18" s="54"/>
    </row>
    <row r="19" spans="1:11" s="45" customFormat="1" ht="15" customHeight="1" x14ac:dyDescent="0.35">
      <c r="A19" s="79">
        <v>7522669000192</v>
      </c>
      <c r="B19" s="80" t="s">
        <v>233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1.7881519538999999E-2</v>
      </c>
      <c r="H19" s="83">
        <v>1403121.55</v>
      </c>
      <c r="I19" s="83">
        <v>1403121.55</v>
      </c>
      <c r="J19" s="75">
        <v>0</v>
      </c>
      <c r="K19" s="54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1.6504742185000001E-2</v>
      </c>
      <c r="H20" s="83">
        <v>1295089.01</v>
      </c>
      <c r="I20" s="83">
        <v>1295089.01</v>
      </c>
      <c r="J20" s="75">
        <v>0</v>
      </c>
      <c r="K20" s="54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4.7350749361999997E-2</v>
      </c>
      <c r="H21" s="83">
        <v>3715503.97</v>
      </c>
      <c r="I21" s="83">
        <v>3715503.97</v>
      </c>
      <c r="J21" s="75">
        <v>0</v>
      </c>
      <c r="K21" s="54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3.7699510867999997E-2</v>
      </c>
      <c r="H22" s="83">
        <v>2958193.57</v>
      </c>
      <c r="I22" s="83">
        <v>2958193.57</v>
      </c>
      <c r="J22" s="75">
        <v>0</v>
      </c>
      <c r="K22" s="54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2.5144493289000001E-2</v>
      </c>
      <c r="H23" s="83">
        <v>1973030.33</v>
      </c>
      <c r="I23" s="83">
        <v>1973030.33</v>
      </c>
      <c r="J23" s="75">
        <v>0</v>
      </c>
      <c r="K23" s="54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6.9470029892000004E-2</v>
      </c>
      <c r="H24" s="83">
        <v>5451152.8399999999</v>
      </c>
      <c r="I24" s="83">
        <v>5451152.8399999999</v>
      </c>
      <c r="J24" s="75">
        <v>0</v>
      </c>
      <c r="K24" s="54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6.9148611739999997E-3</v>
      </c>
      <c r="H25" s="83">
        <v>542593.18999999994</v>
      </c>
      <c r="I25" s="83">
        <v>542593.18999999994</v>
      </c>
      <c r="J25" s="75">
        <v>0</v>
      </c>
      <c r="K25" s="54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1.936259995E-2</v>
      </c>
      <c r="H26" s="83">
        <v>1519338.51</v>
      </c>
      <c r="I26" s="83">
        <v>1519338.51</v>
      </c>
      <c r="J26" s="75">
        <v>0</v>
      </c>
      <c r="K26" s="54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1.7046722451000001E-2</v>
      </c>
      <c r="H27" s="83">
        <v>1337616.95</v>
      </c>
      <c r="I27" s="83">
        <v>1337616.95</v>
      </c>
      <c r="J27" s="75">
        <v>0</v>
      </c>
      <c r="K27" s="54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8.6211590184E-2</v>
      </c>
      <c r="H28" s="83">
        <v>6764824.4199999999</v>
      </c>
      <c r="I28" s="83">
        <v>6764824.4199999999</v>
      </c>
      <c r="J28" s="75">
        <v>0</v>
      </c>
      <c r="K28" s="54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1.1894146852E-2</v>
      </c>
      <c r="H29" s="83">
        <v>933306.24</v>
      </c>
      <c r="I29" s="83">
        <v>933306.24</v>
      </c>
      <c r="J29" s="75">
        <v>0</v>
      </c>
      <c r="K29" s="54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3.5332910449999999E-3</v>
      </c>
      <c r="H30" s="83">
        <v>277249.19</v>
      </c>
      <c r="I30" s="83">
        <v>277249.19</v>
      </c>
      <c r="J30" s="75">
        <v>0</v>
      </c>
      <c r="K30" s="54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5.0368925084000003E-2</v>
      </c>
      <c r="H31" s="83">
        <v>3952333.25</v>
      </c>
      <c r="I31" s="83">
        <v>3952333.25</v>
      </c>
      <c r="J31" s="75">
        <v>0</v>
      </c>
      <c r="K31" s="54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3.3104612057999999E-2</v>
      </c>
      <c r="H32" s="83">
        <v>2597642.4700000002</v>
      </c>
      <c r="I32" s="83">
        <v>2597642.4700000002</v>
      </c>
      <c r="J32" s="75">
        <v>0</v>
      </c>
      <c r="K32" s="54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5.6913851325999999E-2</v>
      </c>
      <c r="H33" s="83">
        <v>4465898.5</v>
      </c>
      <c r="I33" s="83">
        <v>4465898.5</v>
      </c>
      <c r="J33" s="75">
        <v>0</v>
      </c>
      <c r="K33" s="54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1.2903047063E-2</v>
      </c>
      <c r="H34" s="83">
        <v>1012472.31</v>
      </c>
      <c r="I34" s="83">
        <v>1012472.31</v>
      </c>
      <c r="J34" s="75">
        <v>0</v>
      </c>
      <c r="K34" s="54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6.0694042840000002E-3</v>
      </c>
      <c r="H35" s="83">
        <v>476252.14</v>
      </c>
      <c r="I35" s="83">
        <v>476252.14</v>
      </c>
      <c r="J35" s="75">
        <v>0</v>
      </c>
      <c r="K35" s="54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5.6121033426E-2</v>
      </c>
      <c r="H36" s="83">
        <v>4403687.91</v>
      </c>
      <c r="I36" s="83">
        <v>4403687.91</v>
      </c>
      <c r="J36" s="75">
        <v>0</v>
      </c>
      <c r="K36" s="54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7.1717431437000004E-2</v>
      </c>
      <c r="H37" s="83">
        <v>5627501.25</v>
      </c>
      <c r="I37" s="83">
        <v>5627501.25</v>
      </c>
      <c r="J37" s="75">
        <v>0</v>
      </c>
      <c r="K37" s="54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8.5056485200000001E-4</v>
      </c>
      <c r="H38" s="83">
        <v>66741.86</v>
      </c>
      <c r="I38" s="83">
        <v>66741.86</v>
      </c>
      <c r="J38" s="75">
        <v>0</v>
      </c>
      <c r="K38" s="54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3.1794041826E-2</v>
      </c>
      <c r="H39" s="83">
        <v>2494805.0499999998</v>
      </c>
      <c r="I39" s="83">
        <v>2494805.0499999998</v>
      </c>
      <c r="J39" s="75">
        <v>0</v>
      </c>
      <c r="K39" s="54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4.3140583800000002E-3</v>
      </c>
      <c r="H40" s="83">
        <v>338514.2</v>
      </c>
      <c r="I40" s="83">
        <v>338514.2</v>
      </c>
      <c r="J40" s="75">
        <v>0</v>
      </c>
      <c r="K40" s="54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8.5851226833000005E-2</v>
      </c>
      <c r="H41" s="83">
        <v>6736547.54</v>
      </c>
      <c r="I41" s="83">
        <v>6736547.54</v>
      </c>
      <c r="J41" s="75">
        <v>0</v>
      </c>
      <c r="K41" s="54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1.443547893E-3</v>
      </c>
      <c r="H42" s="83">
        <v>113271.87</v>
      </c>
      <c r="I42" s="83">
        <v>113271.87</v>
      </c>
      <c r="J42" s="75">
        <v>0</v>
      </c>
      <c r="K42" s="54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3.5528343760000002E-3</v>
      </c>
      <c r="H43" s="83">
        <v>278782.71000000002</v>
      </c>
      <c r="I43" s="83">
        <v>278782.71000000002</v>
      </c>
      <c r="J43" s="75">
        <v>0</v>
      </c>
      <c r="K43" s="54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6.18157542E-3</v>
      </c>
      <c r="H44" s="83">
        <v>485053.95</v>
      </c>
      <c r="I44" s="83">
        <v>485053.95</v>
      </c>
      <c r="J44" s="75">
        <v>0</v>
      </c>
      <c r="K44" s="54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6.1239727310000002E-3</v>
      </c>
      <c r="H45" s="83">
        <v>480534</v>
      </c>
      <c r="I45" s="83">
        <v>480534</v>
      </c>
      <c r="J45" s="75">
        <v>0</v>
      </c>
      <c r="K45" s="54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1.0300297607999999E-2</v>
      </c>
      <c r="H46" s="83">
        <v>808240.57</v>
      </c>
      <c r="I46" s="83">
        <v>808240.57</v>
      </c>
      <c r="J46" s="75">
        <v>0</v>
      </c>
      <c r="K46" s="54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1.9535061122E-2</v>
      </c>
      <c r="H47" s="83">
        <v>1532871.14</v>
      </c>
      <c r="I47" s="83">
        <v>1532871.14</v>
      </c>
      <c r="J47" s="75">
        <v>0</v>
      </c>
      <c r="K47" s="54"/>
    </row>
    <row r="48" spans="1:11" s="45" customFormat="1" ht="15" customHeight="1" x14ac:dyDescent="0.35">
      <c r="A48" s="79">
        <v>83855973000130</v>
      </c>
      <c r="B48" s="80" t="s">
        <v>171</v>
      </c>
      <c r="C48" s="80" t="s">
        <v>172</v>
      </c>
      <c r="D48" s="81">
        <v>237</v>
      </c>
      <c r="E48" s="81">
        <v>895</v>
      </c>
      <c r="F48" s="81">
        <v>742147</v>
      </c>
      <c r="G48" s="87">
        <v>5.8121271799999995E-4</v>
      </c>
      <c r="H48" s="83">
        <v>45606.42</v>
      </c>
      <c r="I48" s="83">
        <v>45606.42</v>
      </c>
      <c r="J48" s="75">
        <v>0</v>
      </c>
      <c r="K48" s="54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3.9760770068000002E-2</v>
      </c>
      <c r="H49" s="83">
        <v>3119935.82</v>
      </c>
      <c r="I49" s="83">
        <v>3119935.82</v>
      </c>
      <c r="J49" s="75">
        <v>0</v>
      </c>
      <c r="K49" s="54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6.4921369999999996E-4</v>
      </c>
      <c r="H50" s="83">
        <v>50942.3</v>
      </c>
      <c r="I50" s="83">
        <v>50942.3</v>
      </c>
      <c r="J50" s="75">
        <v>0</v>
      </c>
      <c r="K50" s="54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3.89582765E-4</v>
      </c>
      <c r="H51" s="83">
        <v>30569.66</v>
      </c>
      <c r="I51" s="83">
        <v>30569.66</v>
      </c>
      <c r="J51" s="75">
        <v>0</v>
      </c>
      <c r="K51" s="54"/>
    </row>
    <row r="52" spans="1:11" s="45" customFormat="1" ht="15" customHeight="1" x14ac:dyDescent="0.35">
      <c r="A52" s="79">
        <v>83647990000181</v>
      </c>
      <c r="B52" s="80" t="s">
        <v>256</v>
      </c>
      <c r="C52" s="80" t="s">
        <v>273</v>
      </c>
      <c r="D52" s="81">
        <v>237</v>
      </c>
      <c r="E52" s="81">
        <v>895</v>
      </c>
      <c r="F52" s="81">
        <v>1409670</v>
      </c>
      <c r="G52" s="87">
        <v>6.1036637400000001E-4</v>
      </c>
      <c r="H52" s="83">
        <v>47894.04</v>
      </c>
      <c r="I52" s="83">
        <v>47894.04</v>
      </c>
      <c r="J52" s="75">
        <v>0</v>
      </c>
      <c r="K52" s="54"/>
    </row>
    <row r="53" spans="1:11" s="45" customFormat="1" ht="15" customHeight="1" x14ac:dyDescent="0.35">
      <c r="A53" s="79">
        <v>95289500000100</v>
      </c>
      <c r="B53" s="80" t="s">
        <v>119</v>
      </c>
      <c r="C53" s="80" t="s">
        <v>121</v>
      </c>
      <c r="D53" s="81">
        <v>237</v>
      </c>
      <c r="E53" s="81">
        <v>895</v>
      </c>
      <c r="F53" s="81">
        <v>1173057</v>
      </c>
      <c r="G53" s="87">
        <v>4.2209385300000002E-4</v>
      </c>
      <c r="H53" s="83">
        <v>33120.730000000003</v>
      </c>
      <c r="I53" s="83">
        <v>33120.730000000003</v>
      </c>
      <c r="J53" s="75">
        <v>0</v>
      </c>
      <c r="K53" s="54"/>
    </row>
    <row r="54" spans="1:11" s="45" customFormat="1" ht="15" customHeight="1" x14ac:dyDescent="0.35">
      <c r="A54" s="79">
        <v>88446034000155</v>
      </c>
      <c r="B54" s="80" t="s">
        <v>120</v>
      </c>
      <c r="C54" s="80" t="s">
        <v>122</v>
      </c>
      <c r="D54" s="81">
        <v>237</v>
      </c>
      <c r="E54" s="81">
        <v>895</v>
      </c>
      <c r="F54" s="81">
        <v>1359819</v>
      </c>
      <c r="G54" s="87">
        <v>4.6440910300000001E-4</v>
      </c>
      <c r="H54" s="83">
        <v>36441.11</v>
      </c>
      <c r="I54" s="83">
        <v>36441.11</v>
      </c>
      <c r="J54" s="75">
        <v>0</v>
      </c>
      <c r="K54" s="54"/>
    </row>
    <row r="55" spans="1:11" s="45" customFormat="1" ht="15" customHeight="1" x14ac:dyDescent="0.35">
      <c r="A55" s="79">
        <v>27485069000109</v>
      </c>
      <c r="B55" s="80" t="s">
        <v>163</v>
      </c>
      <c r="C55" s="80" t="s">
        <v>91</v>
      </c>
      <c r="D55" s="81">
        <v>237</v>
      </c>
      <c r="E55" s="81">
        <v>895</v>
      </c>
      <c r="F55" s="81">
        <v>1169033</v>
      </c>
      <c r="G55" s="87">
        <v>1.6423369709999999E-3</v>
      </c>
      <c r="H55" s="83">
        <v>128870.39</v>
      </c>
      <c r="I55" s="83">
        <v>128870.39</v>
      </c>
      <c r="J55" s="75">
        <v>0</v>
      </c>
      <c r="K55" s="54"/>
    </row>
    <row r="56" spans="1:11" s="45" customFormat="1" ht="15" customHeight="1" x14ac:dyDescent="0.35">
      <c r="A56" s="79">
        <v>79850574000109</v>
      </c>
      <c r="B56" s="80" t="s">
        <v>80</v>
      </c>
      <c r="C56" s="80" t="s">
        <v>81</v>
      </c>
      <c r="D56" s="81">
        <v>237</v>
      </c>
      <c r="E56" s="81">
        <v>895</v>
      </c>
      <c r="F56" s="81">
        <v>1336150</v>
      </c>
      <c r="G56" s="87">
        <v>8.3560123999999999E-5</v>
      </c>
      <c r="H56" s="83">
        <v>6556.77</v>
      </c>
      <c r="I56" s="83">
        <v>6556.77</v>
      </c>
      <c r="J56" s="75">
        <v>0</v>
      </c>
      <c r="K56" s="54"/>
    </row>
    <row r="57" spans="1:11" s="45" customFormat="1" ht="15" customHeight="1" x14ac:dyDescent="0.35">
      <c r="A57" s="79">
        <v>97578090000134</v>
      </c>
      <c r="B57" s="80" t="s">
        <v>98</v>
      </c>
      <c r="C57" s="80" t="s">
        <v>93</v>
      </c>
      <c r="D57" s="81">
        <v>237</v>
      </c>
      <c r="E57" s="81">
        <v>895</v>
      </c>
      <c r="F57" s="81">
        <v>1339591</v>
      </c>
      <c r="G57" s="87">
        <v>1.8010024E-4</v>
      </c>
      <c r="H57" s="83">
        <v>14132.05</v>
      </c>
      <c r="I57" s="83">
        <v>14132.05</v>
      </c>
      <c r="J57" s="75">
        <v>0</v>
      </c>
      <c r="K57" s="54"/>
    </row>
    <row r="58" spans="1:11" s="45" customFormat="1" ht="15" customHeight="1" x14ac:dyDescent="0.35">
      <c r="A58" s="79">
        <v>13255658000196</v>
      </c>
      <c r="B58" s="80" t="s">
        <v>257</v>
      </c>
      <c r="C58" s="80" t="s">
        <v>274</v>
      </c>
      <c r="D58" s="81">
        <v>237</v>
      </c>
      <c r="E58" s="81">
        <v>895</v>
      </c>
      <c r="F58" s="81">
        <v>1409379</v>
      </c>
      <c r="G58" s="87">
        <v>9.5258301900000004E-4</v>
      </c>
      <c r="H58" s="83">
        <v>74746.990000000005</v>
      </c>
      <c r="I58" s="83">
        <v>74746.990000000005</v>
      </c>
      <c r="J58" s="75">
        <v>0</v>
      </c>
      <c r="K58" s="54"/>
    </row>
    <row r="59" spans="1:11" s="45" customFormat="1" ht="15" customHeight="1" x14ac:dyDescent="0.35">
      <c r="A59" s="79">
        <v>89889604000144</v>
      </c>
      <c r="B59" s="80" t="s">
        <v>97</v>
      </c>
      <c r="C59" s="80" t="s">
        <v>92</v>
      </c>
      <c r="D59" s="81">
        <v>237</v>
      </c>
      <c r="E59" s="81">
        <v>895</v>
      </c>
      <c r="F59" s="81">
        <v>1327577</v>
      </c>
      <c r="G59" s="87">
        <v>2.11890904E-4</v>
      </c>
      <c r="H59" s="83">
        <v>16626.59</v>
      </c>
      <c r="I59" s="83">
        <v>16626.59</v>
      </c>
      <c r="J59" s="75">
        <v>0</v>
      </c>
      <c r="K59" s="54"/>
    </row>
    <row r="60" spans="1:11" s="45" customFormat="1" ht="15" customHeight="1" x14ac:dyDescent="0.35">
      <c r="A60" s="79">
        <v>50235449000107</v>
      </c>
      <c r="B60" s="80" t="s">
        <v>258</v>
      </c>
      <c r="C60" s="80" t="s">
        <v>275</v>
      </c>
      <c r="D60" s="81">
        <v>237</v>
      </c>
      <c r="E60" s="81">
        <v>895</v>
      </c>
      <c r="F60" s="81">
        <v>1601075</v>
      </c>
      <c r="G60" s="87">
        <v>1.23950633E-4</v>
      </c>
      <c r="H60" s="83">
        <v>9726.1200000000008</v>
      </c>
      <c r="I60" s="83">
        <v>9726.1200000000008</v>
      </c>
      <c r="J60" s="75">
        <v>0</v>
      </c>
      <c r="K60" s="54"/>
    </row>
    <row r="61" spans="1:11" s="45" customFormat="1" ht="15" customHeight="1" x14ac:dyDescent="0.35">
      <c r="A61" s="79">
        <v>49606312000132</v>
      </c>
      <c r="B61" s="80" t="s">
        <v>259</v>
      </c>
      <c r="C61" s="80" t="s">
        <v>276</v>
      </c>
      <c r="D61" s="81">
        <v>237</v>
      </c>
      <c r="E61" s="81">
        <v>895</v>
      </c>
      <c r="F61" s="81">
        <v>1398849</v>
      </c>
      <c r="G61" s="87">
        <v>3.5367550200000002E-4</v>
      </c>
      <c r="H61" s="83">
        <v>27752.1</v>
      </c>
      <c r="I61" s="83">
        <v>27752.1</v>
      </c>
      <c r="J61" s="75">
        <v>0</v>
      </c>
      <c r="K61" s="54"/>
    </row>
    <row r="62" spans="1:11" s="45" customFormat="1" ht="15" customHeight="1" x14ac:dyDescent="0.35">
      <c r="A62" s="79">
        <v>49313653000110</v>
      </c>
      <c r="B62" s="80" t="s">
        <v>260</v>
      </c>
      <c r="C62" s="80" t="s">
        <v>277</v>
      </c>
      <c r="D62" s="81">
        <v>237</v>
      </c>
      <c r="E62" s="81">
        <v>895</v>
      </c>
      <c r="F62" s="81">
        <v>1407910</v>
      </c>
      <c r="G62" s="87">
        <v>2.3835988700000001E-4</v>
      </c>
      <c r="H62" s="83">
        <v>18703.55</v>
      </c>
      <c r="I62" s="83">
        <v>18703.55</v>
      </c>
      <c r="J62" s="75">
        <v>0</v>
      </c>
      <c r="K62" s="54"/>
    </row>
    <row r="63" spans="1:11" s="45" customFormat="1" ht="15" customHeight="1" x14ac:dyDescent="0.35">
      <c r="A63" s="79">
        <v>85665990000130</v>
      </c>
      <c r="B63" s="80" t="s">
        <v>261</v>
      </c>
      <c r="C63" s="80" t="s">
        <v>278</v>
      </c>
      <c r="D63" s="81">
        <v>237</v>
      </c>
      <c r="E63" s="81">
        <v>895</v>
      </c>
      <c r="F63" s="81">
        <v>1411888</v>
      </c>
      <c r="G63" s="87">
        <v>1.2850282499999999E-4</v>
      </c>
      <c r="H63" s="83">
        <v>10083.32</v>
      </c>
      <c r="I63" s="83">
        <v>10083.32</v>
      </c>
      <c r="J63" s="75">
        <v>0</v>
      </c>
      <c r="K63" s="54"/>
    </row>
    <row r="64" spans="1:11" s="45" customFormat="1" ht="15" customHeight="1" x14ac:dyDescent="0.35">
      <c r="A64" s="79">
        <v>86433042000131</v>
      </c>
      <c r="B64" s="80" t="s">
        <v>262</v>
      </c>
      <c r="C64" s="80" t="s">
        <v>279</v>
      </c>
      <c r="D64" s="81">
        <v>237</v>
      </c>
      <c r="E64" s="81">
        <v>895</v>
      </c>
      <c r="F64" s="81">
        <v>1407929</v>
      </c>
      <c r="G64" s="87">
        <v>4.6525148800000002E-4</v>
      </c>
      <c r="H64" s="83">
        <v>36507.21</v>
      </c>
      <c r="I64" s="83">
        <v>36507.21</v>
      </c>
      <c r="J64" s="75">
        <v>0</v>
      </c>
      <c r="K64" s="54"/>
    </row>
    <row r="65" spans="1:11" s="45" customFormat="1" ht="15" customHeight="1" x14ac:dyDescent="0.35">
      <c r="A65" s="79">
        <v>86448057000173</v>
      </c>
      <c r="B65" s="80" t="s">
        <v>263</v>
      </c>
      <c r="C65" s="80" t="s">
        <v>280</v>
      </c>
      <c r="D65" s="81">
        <v>237</v>
      </c>
      <c r="E65" s="81">
        <v>895</v>
      </c>
      <c r="F65" s="81">
        <v>292249</v>
      </c>
      <c r="G65" s="87">
        <v>1.5444025199999999E-4</v>
      </c>
      <c r="H65" s="83">
        <v>12118.57</v>
      </c>
      <c r="I65" s="83">
        <v>12118.57</v>
      </c>
      <c r="J65" s="75">
        <v>0</v>
      </c>
      <c r="K65" s="54"/>
    </row>
    <row r="66" spans="1:11" s="45" customFormat="1" ht="15" customHeight="1" x14ac:dyDescent="0.35">
      <c r="A66" s="79">
        <v>87656989000174</v>
      </c>
      <c r="B66" s="80" t="s">
        <v>180</v>
      </c>
      <c r="C66" s="80" t="s">
        <v>182</v>
      </c>
      <c r="D66" s="81">
        <v>237</v>
      </c>
      <c r="E66" s="81">
        <v>895</v>
      </c>
      <c r="F66" s="81">
        <v>1392360</v>
      </c>
      <c r="G66" s="87">
        <v>2.7063635700000003E-4</v>
      </c>
      <c r="H66" s="83">
        <v>21236.21</v>
      </c>
      <c r="I66" s="83">
        <v>21236.21</v>
      </c>
      <c r="J66" s="75">
        <v>0</v>
      </c>
      <c r="K66" s="54"/>
    </row>
    <row r="67" spans="1:11" s="45" customFormat="1" ht="15" customHeight="1" x14ac:dyDescent="0.35">
      <c r="A67" s="79">
        <v>97081434000103</v>
      </c>
      <c r="B67" s="80" t="s">
        <v>264</v>
      </c>
      <c r="C67" s="80" t="s">
        <v>281</v>
      </c>
      <c r="D67" s="81">
        <v>237</v>
      </c>
      <c r="E67" s="81">
        <v>895</v>
      </c>
      <c r="F67" s="81">
        <v>1407864</v>
      </c>
      <c r="G67" s="87">
        <v>2.43343977E-4</v>
      </c>
      <c r="H67" s="83">
        <v>19094.64</v>
      </c>
      <c r="I67" s="83">
        <v>19094.64</v>
      </c>
      <c r="J67" s="75">
        <v>0</v>
      </c>
      <c r="K67" s="54"/>
    </row>
    <row r="68" spans="1:11" s="45" customFormat="1" ht="15" customHeight="1" x14ac:dyDescent="0.35">
      <c r="A68" s="79">
        <v>9257558000121</v>
      </c>
      <c r="B68" s="80" t="s">
        <v>265</v>
      </c>
      <c r="C68" s="80" t="s">
        <v>282</v>
      </c>
      <c r="D68" s="81">
        <v>237</v>
      </c>
      <c r="E68" s="81">
        <v>895</v>
      </c>
      <c r="F68" s="81">
        <v>270601</v>
      </c>
      <c r="G68" s="87">
        <v>1.0805409069999999E-3</v>
      </c>
      <c r="H68" s="83">
        <v>84787.55</v>
      </c>
      <c r="I68" s="83">
        <v>84787.55</v>
      </c>
      <c r="J68" s="75">
        <v>0</v>
      </c>
      <c r="K68" s="54"/>
    </row>
    <row r="69" spans="1:11" s="45" customFormat="1" ht="15" customHeight="1" x14ac:dyDescent="0.35">
      <c r="A69" s="79">
        <v>95824322000161</v>
      </c>
      <c r="B69" s="80" t="s">
        <v>266</v>
      </c>
      <c r="C69" s="80" t="s">
        <v>283</v>
      </c>
      <c r="D69" s="81">
        <v>237</v>
      </c>
      <c r="E69" s="81">
        <v>895</v>
      </c>
      <c r="F69" s="81">
        <v>1408674</v>
      </c>
      <c r="G69" s="87">
        <v>2.0262097399999999E-4</v>
      </c>
      <c r="H69" s="83">
        <v>15899.2</v>
      </c>
      <c r="I69" s="83">
        <v>15899.2</v>
      </c>
      <c r="J69" s="75">
        <v>0</v>
      </c>
      <c r="K69" s="54"/>
    </row>
    <row r="70" spans="1:11" s="45" customFormat="1" ht="15" customHeight="1" x14ac:dyDescent="0.35">
      <c r="A70" s="79">
        <v>91950261000128</v>
      </c>
      <c r="B70" s="80" t="s">
        <v>229</v>
      </c>
      <c r="C70" s="80" t="s">
        <v>228</v>
      </c>
      <c r="D70" s="81">
        <v>237</v>
      </c>
      <c r="E70" s="81">
        <v>895</v>
      </c>
      <c r="F70" s="81">
        <v>1392247</v>
      </c>
      <c r="G70" s="87">
        <v>3.4682644099999998E-4</v>
      </c>
      <c r="H70" s="83">
        <v>27214.67</v>
      </c>
      <c r="I70" s="83">
        <v>27214.67</v>
      </c>
      <c r="J70" s="75">
        <v>0</v>
      </c>
      <c r="K70" s="54"/>
    </row>
    <row r="71" spans="1:11" s="45" customFormat="1" ht="15" customHeight="1" x14ac:dyDescent="0.35">
      <c r="A71" s="79">
        <v>78274610000170</v>
      </c>
      <c r="B71" s="80" t="s">
        <v>291</v>
      </c>
      <c r="C71" s="80" t="s">
        <v>290</v>
      </c>
      <c r="D71" s="81">
        <v>237</v>
      </c>
      <c r="E71" s="81">
        <v>895</v>
      </c>
      <c r="F71" s="81">
        <v>1414135</v>
      </c>
      <c r="G71" s="87">
        <v>1.80282863E-4</v>
      </c>
      <c r="H71" s="83">
        <v>14146.38</v>
      </c>
      <c r="I71" s="83">
        <v>14146.38</v>
      </c>
      <c r="J71" s="75">
        <v>0</v>
      </c>
      <c r="K71" s="54"/>
    </row>
    <row r="72" spans="1:11" s="45" customFormat="1" ht="15" customHeight="1" x14ac:dyDescent="0.35">
      <c r="A72" s="79">
        <v>86439510000185</v>
      </c>
      <c r="B72" s="80" t="s">
        <v>293</v>
      </c>
      <c r="C72" s="80" t="s">
        <v>292</v>
      </c>
      <c r="D72" s="81">
        <v>237</v>
      </c>
      <c r="E72" s="81">
        <v>895</v>
      </c>
      <c r="F72" s="81">
        <v>1414119</v>
      </c>
      <c r="G72" s="87">
        <v>1.7106926199999999E-4</v>
      </c>
      <c r="H72" s="83">
        <v>13423.41</v>
      </c>
      <c r="I72" s="83">
        <v>13423.41</v>
      </c>
      <c r="J72" s="75">
        <v>0</v>
      </c>
      <c r="K72" s="54"/>
    </row>
    <row r="73" spans="1:11" s="45" customFormat="1" ht="15" customHeight="1" x14ac:dyDescent="0.35">
      <c r="A73" s="79">
        <v>90660754000160</v>
      </c>
      <c r="B73" s="80" t="s">
        <v>178</v>
      </c>
      <c r="C73" s="80" t="s">
        <v>177</v>
      </c>
      <c r="D73" s="81">
        <v>237</v>
      </c>
      <c r="E73" s="81">
        <v>895</v>
      </c>
      <c r="F73" s="81">
        <v>1055852</v>
      </c>
      <c r="G73" s="87">
        <v>1.0095098879999999E-3</v>
      </c>
      <c r="H73" s="83">
        <v>79213.91</v>
      </c>
      <c r="I73" s="83">
        <v>79213.91</v>
      </c>
      <c r="J73" s="75">
        <v>0</v>
      </c>
      <c r="K73" s="54"/>
    </row>
    <row r="74" spans="1:11" s="45" customFormat="1" ht="15" customHeight="1" x14ac:dyDescent="0.35">
      <c r="A74" s="79">
        <v>97839922000129</v>
      </c>
      <c r="B74" s="80" t="s">
        <v>175</v>
      </c>
      <c r="C74" s="80" t="s">
        <v>174</v>
      </c>
      <c r="D74" s="81">
        <v>237</v>
      </c>
      <c r="E74" s="81">
        <v>895</v>
      </c>
      <c r="F74" s="81">
        <v>1385097</v>
      </c>
      <c r="G74" s="87">
        <v>3.0989735599999999E-4</v>
      </c>
      <c r="H74" s="83">
        <v>24316.93</v>
      </c>
      <c r="I74" s="83">
        <v>24316.93</v>
      </c>
      <c r="J74" s="75">
        <v>0</v>
      </c>
      <c r="K74" s="54"/>
    </row>
    <row r="75" spans="1:11" s="45" customFormat="1" ht="15" customHeight="1" x14ac:dyDescent="0.35">
      <c r="A75" s="79">
        <v>89435598000155</v>
      </c>
      <c r="B75" s="80" t="s">
        <v>267</v>
      </c>
      <c r="C75" s="80" t="s">
        <v>284</v>
      </c>
      <c r="D75" s="81">
        <v>237</v>
      </c>
      <c r="E75" s="81">
        <v>895</v>
      </c>
      <c r="F75" s="81">
        <v>1406485</v>
      </c>
      <c r="G75" s="87">
        <v>2.1349220000000001E-4</v>
      </c>
      <c r="H75" s="83">
        <v>16752.240000000002</v>
      </c>
      <c r="I75" s="83">
        <v>16752.240000000002</v>
      </c>
      <c r="J75" s="75">
        <v>0</v>
      </c>
      <c r="K75" s="54"/>
    </row>
    <row r="76" spans="1:11" s="45" customFormat="1" ht="15" customHeight="1" x14ac:dyDescent="0.35">
      <c r="A76" s="79">
        <v>98042963000152</v>
      </c>
      <c r="B76" s="80" t="s">
        <v>268</v>
      </c>
      <c r="C76" s="80" t="s">
        <v>285</v>
      </c>
      <c r="D76" s="81">
        <v>237</v>
      </c>
      <c r="E76" s="81">
        <v>895</v>
      </c>
      <c r="F76" s="81">
        <v>1393588</v>
      </c>
      <c r="G76" s="87">
        <v>1.14023618E-4</v>
      </c>
      <c r="H76" s="83">
        <v>8947.17</v>
      </c>
      <c r="I76" s="83">
        <v>8947.17</v>
      </c>
      <c r="J76" s="75">
        <v>0</v>
      </c>
      <c r="K76" s="54"/>
    </row>
    <row r="77" spans="1:11" s="45" customFormat="1" ht="15" customHeight="1" x14ac:dyDescent="0.35">
      <c r="A77" s="79">
        <v>55188502000180</v>
      </c>
      <c r="B77" s="80" t="s">
        <v>269</v>
      </c>
      <c r="C77" s="80" t="s">
        <v>286</v>
      </c>
      <c r="D77" s="81">
        <v>237</v>
      </c>
      <c r="E77" s="81">
        <v>895</v>
      </c>
      <c r="F77" s="81">
        <v>1407384</v>
      </c>
      <c r="G77" s="87">
        <v>1.10516314E-4</v>
      </c>
      <c r="H77" s="83">
        <v>8671.9599999999991</v>
      </c>
      <c r="I77" s="83">
        <v>8671.9599999999991</v>
      </c>
      <c r="J77" s="75">
        <v>0</v>
      </c>
      <c r="K77" s="54"/>
    </row>
    <row r="78" spans="1:11" s="45" customFormat="1" ht="15" customHeight="1" x14ac:dyDescent="0.35">
      <c r="A78" s="79">
        <v>86444163000189</v>
      </c>
      <c r="B78" s="80" t="s">
        <v>270</v>
      </c>
      <c r="C78" s="80" t="s">
        <v>287</v>
      </c>
      <c r="D78" s="81">
        <v>237</v>
      </c>
      <c r="E78" s="81">
        <v>895</v>
      </c>
      <c r="F78" s="81">
        <v>1409557</v>
      </c>
      <c r="G78" s="87">
        <v>5.5725330300000005E-4</v>
      </c>
      <c r="H78" s="83">
        <v>43726.38</v>
      </c>
      <c r="I78" s="83">
        <v>43726.38</v>
      </c>
      <c r="J78" s="75">
        <v>0</v>
      </c>
      <c r="K78" s="54"/>
    </row>
    <row r="79" spans="1:11" s="45" customFormat="1" ht="15" customHeight="1" x14ac:dyDescent="0.35">
      <c r="A79" s="79">
        <v>11615872000180</v>
      </c>
      <c r="B79" s="80" t="s">
        <v>271</v>
      </c>
      <c r="C79" s="80" t="s">
        <v>288</v>
      </c>
      <c r="D79" s="81">
        <v>237</v>
      </c>
      <c r="E79" s="81">
        <v>895</v>
      </c>
      <c r="F79" s="81">
        <v>1408151</v>
      </c>
      <c r="G79" s="87">
        <v>2.9849101000000001E-5</v>
      </c>
      <c r="H79" s="83">
        <v>2342.19</v>
      </c>
      <c r="I79" s="83">
        <v>2342.19</v>
      </c>
      <c r="J79" s="75">
        <v>0</v>
      </c>
      <c r="K79" s="54"/>
    </row>
    <row r="80" spans="1:11" s="45" customFormat="1" ht="15" customHeight="1" x14ac:dyDescent="0.35">
      <c r="A80" s="79">
        <v>52777034000190</v>
      </c>
      <c r="B80" s="80" t="s">
        <v>272</v>
      </c>
      <c r="C80" s="80" t="s">
        <v>289</v>
      </c>
      <c r="D80" s="81">
        <v>237</v>
      </c>
      <c r="E80" s="81">
        <v>895</v>
      </c>
      <c r="F80" s="81">
        <v>1398318</v>
      </c>
      <c r="G80" s="87">
        <v>3.62660474E-4</v>
      </c>
      <c r="H80" s="83">
        <v>28457.13</v>
      </c>
      <c r="I80" s="83">
        <v>28457.13</v>
      </c>
      <c r="J80" s="75">
        <v>0</v>
      </c>
      <c r="K80" s="54"/>
    </row>
    <row r="81" spans="1:10" s="58" customFormat="1" ht="17.25" customHeight="1" x14ac:dyDescent="0.35">
      <c r="A81" s="84"/>
      <c r="B81" s="84"/>
      <c r="C81" s="84"/>
      <c r="D81" s="76"/>
      <c r="E81" s="76"/>
      <c r="F81" s="76"/>
      <c r="G81" s="76">
        <f>SUM(G12:G80)</f>
        <v>0.99999999999900047</v>
      </c>
      <c r="H81" s="76">
        <f>SUM(H12:H80)</f>
        <v>78467691.009999946</v>
      </c>
      <c r="I81" s="76">
        <f>SUM(I12:I80)</f>
        <v>78467691.009999946</v>
      </c>
      <c r="J81" s="76">
        <f>SUM(J12:J80)</f>
        <v>0</v>
      </c>
    </row>
  </sheetData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K56"/>
  <sheetViews>
    <sheetView showGridLines="0" zoomScale="90" zoomScaleNormal="90" workbookViewId="0">
      <selection activeCell="E8" sqref="E8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6.1796875" style="48" bestFit="1" customWidth="1"/>
    <col min="4" max="4" width="8.26953125" style="42" customWidth="1"/>
    <col min="5" max="5" width="11.26953125" style="42" customWidth="1"/>
    <col min="6" max="6" width="11.1796875" style="42" bestFit="1" customWidth="1"/>
    <col min="7" max="7" width="17.7265625" style="48" bestFit="1" customWidth="1"/>
    <col min="8" max="8" width="14.26953125" style="48" bestFit="1" customWidth="1"/>
    <col min="9" max="9" width="20.453125" style="48" bestFit="1" customWidth="1"/>
    <col min="10" max="10" width="25.179687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236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v>130867569.53</v>
      </c>
      <c r="I4" s="65">
        <v>1</v>
      </c>
      <c r="J4" s="66">
        <v>42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535010.31000000006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70781041.700000003</v>
      </c>
      <c r="I6" s="97">
        <v>1</v>
      </c>
      <c r="J6" s="96">
        <v>112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59666232.619999997</v>
      </c>
      <c r="I7" s="97" t="s">
        <v>54</v>
      </c>
      <c r="J7" s="96">
        <v>61</v>
      </c>
    </row>
    <row r="8" spans="1:11" s="44" customFormat="1" ht="16" customHeight="1" x14ac:dyDescent="0.35">
      <c r="B8" s="55"/>
      <c r="C8" s="57"/>
      <c r="D8" s="56"/>
      <c r="E8" s="56"/>
      <c r="G8" s="98" t="s">
        <v>84</v>
      </c>
      <c r="H8" s="99">
        <v>548274.36</v>
      </c>
      <c r="I8" s="100" t="s">
        <v>54</v>
      </c>
      <c r="J8" s="100" t="s">
        <v>54</v>
      </c>
    </row>
    <row r="9" spans="1:11" s="44" customFormat="1" ht="16" customHeight="1" x14ac:dyDescent="0.35">
      <c r="B9" s="55"/>
      <c r="C9" s="57"/>
      <c r="D9" s="56"/>
      <c r="E9" s="56"/>
      <c r="F9" s="123"/>
      <c r="G9" s="67" t="s">
        <v>76</v>
      </c>
      <c r="H9" s="68">
        <v>130434010.27</v>
      </c>
      <c r="I9" s="69">
        <f>H9/H4</f>
        <v>0.99668703819015592</v>
      </c>
      <c r="J9" s="70" t="s">
        <v>54</v>
      </c>
    </row>
    <row r="10" spans="1:11" s="44" customFormat="1" ht="16" customHeight="1" x14ac:dyDescent="0.35">
      <c r="B10" s="55"/>
      <c r="C10" s="57"/>
      <c r="D10" s="56"/>
      <c r="E10" s="56"/>
      <c r="F10" s="123"/>
      <c r="G10" s="71" t="s">
        <v>55</v>
      </c>
      <c r="H10" s="72">
        <v>433559.26000000502</v>
      </c>
      <c r="I10" s="73">
        <f>H10/H4</f>
        <v>3.3129618098440817E-3</v>
      </c>
      <c r="J10" s="74" t="s">
        <v>54</v>
      </c>
    </row>
    <row r="11" spans="1:11" s="44" customFormat="1" ht="16" customHeight="1" x14ac:dyDescent="0.35">
      <c r="A11" s="47"/>
      <c r="C11" s="47"/>
      <c r="F11" s="126"/>
    </row>
    <row r="12" spans="1:11" s="46" customFormat="1" ht="39" customHeight="1" x14ac:dyDescent="0.35">
      <c r="A12" s="77" t="s">
        <v>56</v>
      </c>
      <c r="B12" s="77" t="s">
        <v>57</v>
      </c>
      <c r="C12" s="77" t="s">
        <v>58</v>
      </c>
      <c r="D12" s="77" t="s">
        <v>59</v>
      </c>
      <c r="E12" s="78" t="s">
        <v>60</v>
      </c>
      <c r="F12" s="78" t="s">
        <v>61</v>
      </c>
      <c r="G12" s="78" t="s">
        <v>62</v>
      </c>
      <c r="H12" s="78" t="s">
        <v>77</v>
      </c>
      <c r="I12" s="77" t="s">
        <v>78</v>
      </c>
      <c r="J12" s="77" t="s">
        <v>79</v>
      </c>
    </row>
    <row r="13" spans="1:11" s="45" customFormat="1" ht="15" customHeight="1" x14ac:dyDescent="0.35">
      <c r="A13" s="79">
        <v>3034433000156</v>
      </c>
      <c r="B13" s="80" t="s">
        <v>164</v>
      </c>
      <c r="C13" s="80" t="s">
        <v>247</v>
      </c>
      <c r="D13" s="81">
        <v>237</v>
      </c>
      <c r="E13" s="81">
        <v>895</v>
      </c>
      <c r="F13" s="81">
        <v>1186698</v>
      </c>
      <c r="G13" s="87">
        <v>0</v>
      </c>
      <c r="H13" s="82">
        <v>548274.36</v>
      </c>
      <c r="I13" s="83">
        <v>548274.36</v>
      </c>
      <c r="J13" s="75">
        <f>I13-H13</f>
        <v>0</v>
      </c>
    </row>
    <row r="14" spans="1:11" s="45" customFormat="1" ht="15" customHeight="1" x14ac:dyDescent="0.35">
      <c r="A14" s="79">
        <v>6981180000116</v>
      </c>
      <c r="B14" s="80" t="s">
        <v>133</v>
      </c>
      <c r="C14" s="80" t="s">
        <v>69</v>
      </c>
      <c r="D14" s="81">
        <v>237</v>
      </c>
      <c r="E14" s="81">
        <v>895</v>
      </c>
      <c r="F14" s="81">
        <v>767859</v>
      </c>
      <c r="G14" s="87">
        <v>9.8227564828999997E-2</v>
      </c>
      <c r="H14" s="83">
        <v>12854802.67</v>
      </c>
      <c r="I14" s="83">
        <v>12812215.199999999</v>
      </c>
      <c r="J14" s="75">
        <f t="shared" ref="J14:J55" si="0">I14-H14</f>
        <v>-42587.470000000671</v>
      </c>
    </row>
    <row r="15" spans="1:11" s="45" customFormat="1" ht="15" customHeight="1" x14ac:dyDescent="0.35">
      <c r="A15" s="79">
        <v>61695227000193</v>
      </c>
      <c r="B15" s="80" t="s">
        <v>156</v>
      </c>
      <c r="C15" s="80" t="s">
        <v>64</v>
      </c>
      <c r="D15" s="81">
        <v>237</v>
      </c>
      <c r="E15" s="81">
        <v>895</v>
      </c>
      <c r="F15" s="81">
        <v>714305</v>
      </c>
      <c r="G15" s="87">
        <v>8.4735888423999997E-2</v>
      </c>
      <c r="H15" s="83">
        <v>11089179.77</v>
      </c>
      <c r="I15" s="83">
        <v>11052441.74</v>
      </c>
      <c r="J15" s="75">
        <f t="shared" si="0"/>
        <v>-36738.029999999329</v>
      </c>
    </row>
    <row r="16" spans="1:11" s="45" customFormat="1" ht="15" customHeight="1" x14ac:dyDescent="0.35">
      <c r="A16" s="79">
        <v>60444437000146</v>
      </c>
      <c r="B16" s="80" t="s">
        <v>161</v>
      </c>
      <c r="C16" s="80" t="s">
        <v>102</v>
      </c>
      <c r="D16" s="81">
        <v>237</v>
      </c>
      <c r="E16" s="81">
        <v>895</v>
      </c>
      <c r="F16" s="81">
        <v>1001892</v>
      </c>
      <c r="G16" s="87">
        <v>7.7645377434000004E-2</v>
      </c>
      <c r="H16" s="83">
        <v>10161261.83</v>
      </c>
      <c r="I16" s="83">
        <v>10127597.960000001</v>
      </c>
      <c r="J16" s="75">
        <f t="shared" si="0"/>
        <v>-33663.86999999918</v>
      </c>
    </row>
    <row r="17" spans="1:10" s="45" customFormat="1" ht="15" customHeight="1" x14ac:dyDescent="0.35">
      <c r="A17" s="79">
        <v>33050196000188</v>
      </c>
      <c r="B17" s="80" t="s">
        <v>152</v>
      </c>
      <c r="C17" s="80" t="s">
        <v>71</v>
      </c>
      <c r="D17" s="81">
        <v>237</v>
      </c>
      <c r="E17" s="81">
        <v>895</v>
      </c>
      <c r="F17" s="81">
        <v>714119</v>
      </c>
      <c r="G17" s="87">
        <v>6.5961031835000003E-2</v>
      </c>
      <c r="H17" s="83">
        <v>8632159.9199999999</v>
      </c>
      <c r="I17" s="83">
        <v>8603561.9000000004</v>
      </c>
      <c r="J17" s="75">
        <f t="shared" si="0"/>
        <v>-28598.019999999553</v>
      </c>
    </row>
    <row r="18" spans="1:10" s="45" customFormat="1" ht="15" customHeight="1" x14ac:dyDescent="0.35">
      <c r="A18" s="79">
        <v>8336783000190</v>
      </c>
      <c r="B18" s="80" t="s">
        <v>134</v>
      </c>
      <c r="C18" s="80" t="s">
        <v>85</v>
      </c>
      <c r="D18" s="81">
        <v>237</v>
      </c>
      <c r="E18" s="81">
        <v>895</v>
      </c>
      <c r="F18" s="81">
        <v>804517</v>
      </c>
      <c r="G18" s="87">
        <v>5.4004157374000002E-2</v>
      </c>
      <c r="H18" s="83">
        <v>7067392.8200000003</v>
      </c>
      <c r="I18" s="83">
        <v>7043978.8200000003</v>
      </c>
      <c r="J18" s="75">
        <f t="shared" si="0"/>
        <v>-23414</v>
      </c>
    </row>
    <row r="19" spans="1:10" s="45" customFormat="1" ht="15" customHeight="1" x14ac:dyDescent="0.35">
      <c r="A19" s="79">
        <v>15139629000194</v>
      </c>
      <c r="B19" s="80" t="s">
        <v>149</v>
      </c>
      <c r="C19" s="80" t="s">
        <v>86</v>
      </c>
      <c r="D19" s="81">
        <v>237</v>
      </c>
      <c r="E19" s="81">
        <v>895</v>
      </c>
      <c r="F19" s="81">
        <v>714534</v>
      </c>
      <c r="G19" s="87">
        <v>5.4029607988000002E-2</v>
      </c>
      <c r="H19" s="83">
        <v>7070723.4800000004</v>
      </c>
      <c r="I19" s="83">
        <v>7047298.4400000004</v>
      </c>
      <c r="J19" s="75">
        <f t="shared" si="0"/>
        <v>-23425.040000000037</v>
      </c>
    </row>
    <row r="20" spans="1:10" s="45" customFormat="1" ht="15" customHeight="1" x14ac:dyDescent="0.35">
      <c r="A20" s="79">
        <v>4368898000106</v>
      </c>
      <c r="B20" s="80" t="s">
        <v>135</v>
      </c>
      <c r="C20" s="80" t="s">
        <v>67</v>
      </c>
      <c r="D20" s="81">
        <v>237</v>
      </c>
      <c r="E20" s="81">
        <v>895</v>
      </c>
      <c r="F20" s="81">
        <v>714178</v>
      </c>
      <c r="G20" s="87">
        <v>3.7483088726000001E-2</v>
      </c>
      <c r="H20" s="83">
        <v>4905320.72</v>
      </c>
      <c r="I20" s="83">
        <v>4889069.58</v>
      </c>
      <c r="J20" s="75">
        <f t="shared" si="0"/>
        <v>-16251.139999999665</v>
      </c>
    </row>
    <row r="21" spans="1:10" s="45" customFormat="1" ht="15" customHeight="1" x14ac:dyDescent="0.35">
      <c r="A21" s="79">
        <v>2016440000162</v>
      </c>
      <c r="B21" s="80" t="s">
        <v>95</v>
      </c>
      <c r="C21" s="80" t="s">
        <v>87</v>
      </c>
      <c r="D21" s="81">
        <v>237</v>
      </c>
      <c r="E21" s="81">
        <v>895</v>
      </c>
      <c r="F21" s="81">
        <v>714313</v>
      </c>
      <c r="G21" s="87">
        <v>3.6750577223E-2</v>
      </c>
      <c r="H21" s="83">
        <v>4809458.72</v>
      </c>
      <c r="I21" s="83">
        <v>4793525.17</v>
      </c>
      <c r="J21" s="75">
        <f t="shared" si="0"/>
        <v>-15933.549999999814</v>
      </c>
    </row>
    <row r="22" spans="1:10" s="45" customFormat="1" ht="15" customHeight="1" x14ac:dyDescent="0.35">
      <c r="A22" s="79">
        <v>10835932000108</v>
      </c>
      <c r="B22" s="80" t="s">
        <v>145</v>
      </c>
      <c r="C22" s="80" t="s">
        <v>104</v>
      </c>
      <c r="D22" s="81">
        <v>237</v>
      </c>
      <c r="E22" s="81">
        <v>895</v>
      </c>
      <c r="F22" s="81">
        <v>714216</v>
      </c>
      <c r="G22" s="87">
        <v>3.7725374344000001E-2</v>
      </c>
      <c r="H22" s="83">
        <v>4937028.05</v>
      </c>
      <c r="I22" s="83">
        <v>4920671.8600000003</v>
      </c>
      <c r="J22" s="75">
        <f t="shared" si="0"/>
        <v>-16356.189999999478</v>
      </c>
    </row>
    <row r="23" spans="1:10" s="45" customFormat="1" ht="15" customHeight="1" x14ac:dyDescent="0.35">
      <c r="A23" s="79">
        <v>1543032000104</v>
      </c>
      <c r="B23" s="80" t="s">
        <v>144</v>
      </c>
      <c r="C23" s="80" t="s">
        <v>124</v>
      </c>
      <c r="D23" s="81">
        <v>237</v>
      </c>
      <c r="E23" s="81">
        <v>895</v>
      </c>
      <c r="F23" s="81">
        <v>714569</v>
      </c>
      <c r="G23" s="87">
        <v>3.5091859858999999E-2</v>
      </c>
      <c r="H23" s="83">
        <v>4592386.41</v>
      </c>
      <c r="I23" s="83">
        <v>4577172.01</v>
      </c>
      <c r="J23" s="75">
        <f t="shared" si="0"/>
        <v>-15214.400000000373</v>
      </c>
    </row>
    <row r="24" spans="1:10" s="45" customFormat="1" ht="15" customHeight="1" x14ac:dyDescent="0.35">
      <c r="A24" s="79">
        <v>2328280000197</v>
      </c>
      <c r="B24" s="80" t="s">
        <v>117</v>
      </c>
      <c r="C24" s="80" t="s">
        <v>113</v>
      </c>
      <c r="D24" s="81">
        <v>237</v>
      </c>
      <c r="E24" s="81">
        <v>895</v>
      </c>
      <c r="F24" s="81">
        <v>715484</v>
      </c>
      <c r="G24" s="87">
        <v>3.4740603927999998E-2</v>
      </c>
      <c r="H24" s="83">
        <v>4546418.4000000004</v>
      </c>
      <c r="I24" s="83">
        <v>4531356.29</v>
      </c>
      <c r="J24" s="75">
        <f t="shared" si="0"/>
        <v>-15062.110000000335</v>
      </c>
    </row>
    <row r="25" spans="1:10" s="45" customFormat="1" ht="15" customHeight="1" x14ac:dyDescent="0.35">
      <c r="A25" s="79">
        <v>33050071000158</v>
      </c>
      <c r="B25" s="80" t="s">
        <v>140</v>
      </c>
      <c r="C25" s="80" t="s">
        <v>103</v>
      </c>
      <c r="D25" s="81">
        <v>237</v>
      </c>
      <c r="E25" s="81">
        <v>895</v>
      </c>
      <c r="F25" s="81">
        <v>797758</v>
      </c>
      <c r="G25" s="87">
        <v>3.4399673548999997E-2</v>
      </c>
      <c r="H25" s="83">
        <v>4501801.67</v>
      </c>
      <c r="I25" s="83">
        <v>4486887.37</v>
      </c>
      <c r="J25" s="75">
        <f t="shared" si="0"/>
        <v>-14914.299999999814</v>
      </c>
    </row>
    <row r="26" spans="1:10" s="45" customFormat="1" ht="15" customHeight="1" x14ac:dyDescent="0.35">
      <c r="A26" s="79">
        <v>2341467000120</v>
      </c>
      <c r="B26" s="80" t="s">
        <v>128</v>
      </c>
      <c r="C26" s="80" t="s">
        <v>129</v>
      </c>
      <c r="D26" s="81">
        <v>237</v>
      </c>
      <c r="E26" s="81">
        <v>895</v>
      </c>
      <c r="F26" s="81">
        <v>1160729</v>
      </c>
      <c r="G26" s="87">
        <v>3.7571075306999997E-2</v>
      </c>
      <c r="H26" s="83">
        <v>4916835.3099999996</v>
      </c>
      <c r="I26" s="83">
        <v>4900546.0199999996</v>
      </c>
      <c r="J26" s="75">
        <f t="shared" si="0"/>
        <v>-16289.290000000037</v>
      </c>
    </row>
    <row r="27" spans="1:10" s="45" customFormat="1" ht="15" customHeight="1" x14ac:dyDescent="0.35">
      <c r="A27" s="79">
        <v>7047251000170</v>
      </c>
      <c r="B27" s="80" t="s">
        <v>150</v>
      </c>
      <c r="C27" s="80" t="s">
        <v>105</v>
      </c>
      <c r="D27" s="81">
        <v>237</v>
      </c>
      <c r="E27" s="81">
        <v>895</v>
      </c>
      <c r="F27" s="81">
        <v>714097</v>
      </c>
      <c r="G27" s="87">
        <v>2.4586866796000001E-2</v>
      </c>
      <c r="H27" s="83">
        <v>3217623.5</v>
      </c>
      <c r="I27" s="83">
        <v>3206963.64</v>
      </c>
      <c r="J27" s="75">
        <f t="shared" si="0"/>
        <v>-10659.85999999987</v>
      </c>
    </row>
    <row r="28" spans="1:10" s="45" customFormat="1" ht="15" customHeight="1" x14ac:dyDescent="0.35">
      <c r="A28" s="79">
        <v>2302100000106</v>
      </c>
      <c r="B28" s="80" t="s">
        <v>136</v>
      </c>
      <c r="C28" s="80" t="s">
        <v>106</v>
      </c>
      <c r="D28" s="81">
        <v>237</v>
      </c>
      <c r="E28" s="81">
        <v>895</v>
      </c>
      <c r="F28" s="81">
        <v>714550</v>
      </c>
      <c r="G28" s="87">
        <v>2.9673166575999999E-2</v>
      </c>
      <c r="H28" s="83">
        <v>3883255.19</v>
      </c>
      <c r="I28" s="83">
        <v>3870390.11</v>
      </c>
      <c r="J28" s="75">
        <f t="shared" si="0"/>
        <v>-12865.080000000075</v>
      </c>
    </row>
    <row r="29" spans="1:10" s="45" customFormat="1" ht="15" customHeight="1" x14ac:dyDescent="0.35">
      <c r="A29" s="79">
        <v>4172213000151</v>
      </c>
      <c r="B29" s="80" t="s">
        <v>153</v>
      </c>
      <c r="C29" s="80" t="s">
        <v>125</v>
      </c>
      <c r="D29" s="81">
        <v>237</v>
      </c>
      <c r="E29" s="81">
        <v>895</v>
      </c>
      <c r="F29" s="81">
        <v>797677</v>
      </c>
      <c r="G29" s="87">
        <v>2.8901580457E-2</v>
      </c>
      <c r="H29" s="83">
        <v>3782279.59</v>
      </c>
      <c r="I29" s="83">
        <v>3769749.04</v>
      </c>
      <c r="J29" s="75">
        <f t="shared" si="0"/>
        <v>-12530.549999999814</v>
      </c>
    </row>
    <row r="30" spans="1:10" s="45" customFormat="1" ht="15" customHeight="1" x14ac:dyDescent="0.35">
      <c r="A30" s="79">
        <v>4895728000180</v>
      </c>
      <c r="B30" s="80" t="s">
        <v>169</v>
      </c>
      <c r="C30" s="80" t="s">
        <v>63</v>
      </c>
      <c r="D30" s="81">
        <v>237</v>
      </c>
      <c r="E30" s="81">
        <v>895</v>
      </c>
      <c r="F30" s="81">
        <v>715387</v>
      </c>
      <c r="G30" s="87">
        <v>2.4034069488999998E-2</v>
      </c>
      <c r="H30" s="83">
        <v>3145280.26</v>
      </c>
      <c r="I30" s="83">
        <v>3134860.07</v>
      </c>
      <c r="J30" s="75">
        <f t="shared" si="0"/>
        <v>-10420.189999999944</v>
      </c>
    </row>
    <row r="31" spans="1:10" s="45" customFormat="1" ht="15" customHeight="1" x14ac:dyDescent="0.35">
      <c r="A31" s="79">
        <v>8467115000100</v>
      </c>
      <c r="B31" s="80" t="s">
        <v>143</v>
      </c>
      <c r="C31" s="80" t="s">
        <v>115</v>
      </c>
      <c r="D31" s="81">
        <v>237</v>
      </c>
      <c r="E31" s="81">
        <v>895</v>
      </c>
      <c r="F31" s="81">
        <v>808296</v>
      </c>
      <c r="G31" s="87">
        <v>2.7025757739000001E-2</v>
      </c>
      <c r="H31" s="83">
        <v>3536795.23</v>
      </c>
      <c r="I31" s="83">
        <v>3525077.96</v>
      </c>
      <c r="J31" s="75">
        <f t="shared" si="0"/>
        <v>-11717.270000000019</v>
      </c>
    </row>
    <row r="32" spans="1:10" s="45" customFormat="1" ht="15" customHeight="1" x14ac:dyDescent="0.35">
      <c r="A32" s="79">
        <v>3467321000199</v>
      </c>
      <c r="B32" s="80" t="s">
        <v>99</v>
      </c>
      <c r="C32" s="80" t="s">
        <v>108</v>
      </c>
      <c r="D32" s="81">
        <v>237</v>
      </c>
      <c r="E32" s="81">
        <v>895</v>
      </c>
      <c r="F32" s="81">
        <v>797693</v>
      </c>
      <c r="G32" s="87">
        <v>2.2981634187999998E-2</v>
      </c>
      <c r="H32" s="83">
        <v>3007550.61</v>
      </c>
      <c r="I32" s="83">
        <v>2997586.71</v>
      </c>
      <c r="J32" s="75">
        <f t="shared" si="0"/>
        <v>-9963.8999999999069</v>
      </c>
    </row>
    <row r="33" spans="1:10" s="45" customFormat="1" ht="15" customHeight="1" x14ac:dyDescent="0.35">
      <c r="A33" s="79">
        <v>6272793000184</v>
      </c>
      <c r="B33" s="80" t="s">
        <v>146</v>
      </c>
      <c r="C33" s="80" t="s">
        <v>109</v>
      </c>
      <c r="D33" s="81">
        <v>237</v>
      </c>
      <c r="E33" s="81">
        <v>895</v>
      </c>
      <c r="F33" s="81">
        <v>715352</v>
      </c>
      <c r="G33" s="87">
        <v>1.8725837262999999E-2</v>
      </c>
      <c r="H33" s="83">
        <v>2450604.81</v>
      </c>
      <c r="I33" s="83">
        <v>2442486.0499999998</v>
      </c>
      <c r="J33" s="75">
        <f t="shared" si="0"/>
        <v>-8118.7600000002421</v>
      </c>
    </row>
    <row r="34" spans="1:10" s="45" customFormat="1" ht="15" customHeight="1" x14ac:dyDescent="0.35">
      <c r="A34" s="79">
        <v>7522669000192</v>
      </c>
      <c r="B34" s="80" t="s">
        <v>233</v>
      </c>
      <c r="C34" s="80" t="s">
        <v>94</v>
      </c>
      <c r="D34" s="81">
        <v>237</v>
      </c>
      <c r="E34" s="81">
        <v>895</v>
      </c>
      <c r="F34" s="81">
        <v>791156</v>
      </c>
      <c r="G34" s="87">
        <v>2.0754080937E-2</v>
      </c>
      <c r="H34" s="83">
        <v>2716036.13</v>
      </c>
      <c r="I34" s="83">
        <v>2707038.01</v>
      </c>
      <c r="J34" s="75">
        <f t="shared" si="0"/>
        <v>-8998.1200000001118</v>
      </c>
    </row>
    <row r="35" spans="1:10" s="45" customFormat="1" ht="15" customHeight="1" x14ac:dyDescent="0.35">
      <c r="A35" s="79">
        <v>28152650000171</v>
      </c>
      <c r="B35" s="80" t="s">
        <v>160</v>
      </c>
      <c r="C35" s="80" t="s">
        <v>107</v>
      </c>
      <c r="D35" s="81">
        <v>237</v>
      </c>
      <c r="E35" s="81">
        <v>895</v>
      </c>
      <c r="F35" s="81">
        <v>714011</v>
      </c>
      <c r="G35" s="87">
        <v>1.8762543759000001E-2</v>
      </c>
      <c r="H35" s="83">
        <v>2455408.5</v>
      </c>
      <c r="I35" s="83">
        <v>2447273.83</v>
      </c>
      <c r="J35" s="75">
        <f t="shared" si="0"/>
        <v>-8134.6699999999255</v>
      </c>
    </row>
    <row r="36" spans="1:10" s="45" customFormat="1" ht="15" customHeight="1" x14ac:dyDescent="0.35">
      <c r="A36" s="79">
        <v>8324196000181</v>
      </c>
      <c r="B36" s="80" t="s">
        <v>151</v>
      </c>
      <c r="C36" s="80" t="s">
        <v>88</v>
      </c>
      <c r="D36" s="81">
        <v>237</v>
      </c>
      <c r="E36" s="81">
        <v>895</v>
      </c>
      <c r="F36" s="81">
        <v>714232</v>
      </c>
      <c r="G36" s="87">
        <v>1.4230796267000001E-2</v>
      </c>
      <c r="H36" s="83">
        <v>1862349.72</v>
      </c>
      <c r="I36" s="83">
        <v>1856179.83</v>
      </c>
      <c r="J36" s="75">
        <f t="shared" si="0"/>
        <v>-6169.8899999998976</v>
      </c>
    </row>
    <row r="37" spans="1:10" s="45" customFormat="1" ht="15" customHeight="1" x14ac:dyDescent="0.35">
      <c r="A37" s="79">
        <v>6840748000189</v>
      </c>
      <c r="B37" s="80" t="s">
        <v>147</v>
      </c>
      <c r="C37" s="80" t="s">
        <v>68</v>
      </c>
      <c r="D37" s="81">
        <v>237</v>
      </c>
      <c r="E37" s="81">
        <v>895</v>
      </c>
      <c r="F37" s="81">
        <v>797456</v>
      </c>
      <c r="G37" s="87">
        <v>1.2882716139E-2</v>
      </c>
      <c r="H37" s="83">
        <v>1685929.75</v>
      </c>
      <c r="I37" s="83">
        <v>1680344.33</v>
      </c>
      <c r="J37" s="75">
        <f t="shared" si="0"/>
        <v>-5585.4199999999255</v>
      </c>
    </row>
    <row r="38" spans="1:10" s="45" customFormat="1" ht="15" customHeight="1" x14ac:dyDescent="0.35">
      <c r="A38" s="79">
        <v>15413826000150</v>
      </c>
      <c r="B38" s="80" t="s">
        <v>138</v>
      </c>
      <c r="C38" s="80" t="s">
        <v>110</v>
      </c>
      <c r="D38" s="81">
        <v>237</v>
      </c>
      <c r="E38" s="81">
        <v>895</v>
      </c>
      <c r="F38" s="81">
        <v>714607</v>
      </c>
      <c r="G38" s="87">
        <v>1.111672254E-2</v>
      </c>
      <c r="H38" s="83">
        <v>1454818.46</v>
      </c>
      <c r="I38" s="83">
        <v>1449998.7</v>
      </c>
      <c r="J38" s="75">
        <f t="shared" si="0"/>
        <v>-4819.7600000000093</v>
      </c>
    </row>
    <row r="39" spans="1:10" s="45" customFormat="1" ht="15" customHeight="1" x14ac:dyDescent="0.35">
      <c r="A39" s="79">
        <v>12272084000100</v>
      </c>
      <c r="B39" s="80" t="s">
        <v>141</v>
      </c>
      <c r="C39" s="80" t="s">
        <v>65</v>
      </c>
      <c r="D39" s="81">
        <v>237</v>
      </c>
      <c r="E39" s="81">
        <v>895</v>
      </c>
      <c r="F39" s="81">
        <v>797421</v>
      </c>
      <c r="G39" s="87">
        <v>7.6865591189999999E-3</v>
      </c>
      <c r="H39" s="83">
        <v>1005921.31</v>
      </c>
      <c r="I39" s="83">
        <v>1002588.73</v>
      </c>
      <c r="J39" s="75">
        <f t="shared" si="0"/>
        <v>-3332.5800000000745</v>
      </c>
    </row>
    <row r="40" spans="1:10" s="45" customFormat="1" ht="15" customHeight="1" x14ac:dyDescent="0.35">
      <c r="A40" s="79">
        <v>5914650000166</v>
      </c>
      <c r="B40" s="80" t="s">
        <v>148</v>
      </c>
      <c r="C40" s="80" t="s">
        <v>132</v>
      </c>
      <c r="D40" s="81">
        <v>237</v>
      </c>
      <c r="E40" s="81">
        <v>895</v>
      </c>
      <c r="F40" s="81">
        <v>978914</v>
      </c>
      <c r="G40" s="87">
        <v>7.9578781340000002E-3</v>
      </c>
      <c r="H40" s="83">
        <v>1041428.17</v>
      </c>
      <c r="I40" s="83">
        <v>1037977.96</v>
      </c>
      <c r="J40" s="75">
        <f t="shared" si="0"/>
        <v>-3450.2100000000792</v>
      </c>
    </row>
    <row r="41" spans="1:10" s="45" customFormat="1" ht="15" customHeight="1" x14ac:dyDescent="0.35">
      <c r="A41" s="79">
        <v>7282377000120</v>
      </c>
      <c r="B41" s="80" t="s">
        <v>100</v>
      </c>
      <c r="C41" s="80" t="s">
        <v>131</v>
      </c>
      <c r="D41" s="81">
        <v>237</v>
      </c>
      <c r="E41" s="81">
        <v>895</v>
      </c>
      <c r="F41" s="81">
        <v>783765</v>
      </c>
      <c r="G41" s="87">
        <v>7.3725821720000001E-3</v>
      </c>
      <c r="H41" s="83">
        <v>964831.91</v>
      </c>
      <c r="I41" s="83">
        <v>961635.46</v>
      </c>
      <c r="J41" s="75">
        <f t="shared" si="0"/>
        <v>-3196.4500000000698</v>
      </c>
    </row>
    <row r="42" spans="1:10" s="45" customFormat="1" ht="15" customHeight="1" x14ac:dyDescent="0.35">
      <c r="A42" s="79">
        <v>13017462000163</v>
      </c>
      <c r="B42" s="80" t="s">
        <v>159</v>
      </c>
      <c r="C42" s="80" t="s">
        <v>89</v>
      </c>
      <c r="D42" s="81">
        <v>237</v>
      </c>
      <c r="E42" s="81">
        <v>895</v>
      </c>
      <c r="F42" s="81">
        <v>797219</v>
      </c>
      <c r="G42" s="87">
        <v>7.4550560039999998E-3</v>
      </c>
      <c r="H42" s="83">
        <v>975625.06</v>
      </c>
      <c r="I42" s="83">
        <v>972392.85</v>
      </c>
      <c r="J42" s="75">
        <f t="shared" si="0"/>
        <v>-3232.2100000000792</v>
      </c>
    </row>
    <row r="43" spans="1:10" s="45" customFormat="1" ht="15" customHeight="1" x14ac:dyDescent="0.35">
      <c r="A43" s="79">
        <v>53859112000169</v>
      </c>
      <c r="B43" s="80" t="s">
        <v>116</v>
      </c>
      <c r="C43" s="80" t="s">
        <v>112</v>
      </c>
      <c r="D43" s="81">
        <v>237</v>
      </c>
      <c r="E43" s="81">
        <v>895</v>
      </c>
      <c r="F43" s="81">
        <v>714577</v>
      </c>
      <c r="G43" s="87">
        <v>6.7031733160000002E-3</v>
      </c>
      <c r="H43" s="83">
        <v>877228</v>
      </c>
      <c r="I43" s="83">
        <v>874321.78</v>
      </c>
      <c r="J43" s="75">
        <f t="shared" si="0"/>
        <v>-2906.2199999999721</v>
      </c>
    </row>
    <row r="44" spans="1:10" s="45" customFormat="1" ht="15" customHeight="1" x14ac:dyDescent="0.35">
      <c r="A44" s="79">
        <v>5965546000109</v>
      </c>
      <c r="B44" s="80" t="s">
        <v>137</v>
      </c>
      <c r="C44" s="80" t="s">
        <v>66</v>
      </c>
      <c r="D44" s="81">
        <v>237</v>
      </c>
      <c r="E44" s="81">
        <v>895</v>
      </c>
      <c r="F44" s="81">
        <v>1157019</v>
      </c>
      <c r="G44" s="87">
        <v>6.3259445629999999E-3</v>
      </c>
      <c r="H44" s="83">
        <v>827860.99</v>
      </c>
      <c r="I44" s="83">
        <v>825118.32</v>
      </c>
      <c r="J44" s="75">
        <f t="shared" si="0"/>
        <v>-2742.6700000000419</v>
      </c>
    </row>
    <row r="45" spans="1:10" s="45" customFormat="1" ht="15" customHeight="1" x14ac:dyDescent="0.35">
      <c r="A45" s="79">
        <v>25086034000171</v>
      </c>
      <c r="B45" s="80" t="s">
        <v>101</v>
      </c>
      <c r="C45" s="80" t="s">
        <v>111</v>
      </c>
      <c r="D45" s="81">
        <v>237</v>
      </c>
      <c r="E45" s="81">
        <v>895</v>
      </c>
      <c r="F45" s="81">
        <v>715468</v>
      </c>
      <c r="G45" s="87">
        <v>5.2917933950000001E-3</v>
      </c>
      <c r="H45" s="83">
        <v>692524.14</v>
      </c>
      <c r="I45" s="83">
        <v>690229.83</v>
      </c>
      <c r="J45" s="75">
        <f t="shared" si="0"/>
        <v>-2294.3100000000559</v>
      </c>
    </row>
    <row r="46" spans="1:10" s="45" customFormat="1" ht="15" customHeight="1" x14ac:dyDescent="0.35">
      <c r="A46" s="79">
        <v>19527639000158</v>
      </c>
      <c r="B46" s="80" t="s">
        <v>96</v>
      </c>
      <c r="C46" s="80" t="s">
        <v>90</v>
      </c>
      <c r="D46" s="81">
        <v>237</v>
      </c>
      <c r="E46" s="81">
        <v>895</v>
      </c>
      <c r="F46" s="81">
        <v>714429</v>
      </c>
      <c r="G46" s="87">
        <v>2.3752712850000001E-3</v>
      </c>
      <c r="H46" s="83">
        <v>310845.98</v>
      </c>
      <c r="I46" s="83">
        <v>309816.15999999997</v>
      </c>
      <c r="J46" s="75">
        <f t="shared" si="0"/>
        <v>-1029.820000000007</v>
      </c>
    </row>
    <row r="47" spans="1:10" s="45" customFormat="1" ht="15" customHeight="1" x14ac:dyDescent="0.35">
      <c r="A47" s="79">
        <v>4065033000170</v>
      </c>
      <c r="B47" s="80" t="s">
        <v>155</v>
      </c>
      <c r="C47" s="80" t="s">
        <v>130</v>
      </c>
      <c r="D47" s="81">
        <v>237</v>
      </c>
      <c r="E47" s="81">
        <v>895</v>
      </c>
      <c r="F47" s="81">
        <v>979023</v>
      </c>
      <c r="G47" s="87">
        <v>1.578357501E-3</v>
      </c>
      <c r="H47" s="83">
        <v>206555.81</v>
      </c>
      <c r="I47" s="83">
        <v>205871.5</v>
      </c>
      <c r="J47" s="75">
        <f t="shared" si="0"/>
        <v>-684.30999999999767</v>
      </c>
    </row>
    <row r="48" spans="1:10" s="45" customFormat="1" ht="15" customHeight="1" x14ac:dyDescent="0.35">
      <c r="A48" s="79">
        <v>27485069000109</v>
      </c>
      <c r="B48" s="80" t="s">
        <v>163</v>
      </c>
      <c r="C48" s="80" t="s">
        <v>91</v>
      </c>
      <c r="D48" s="81">
        <v>237</v>
      </c>
      <c r="E48" s="81">
        <v>895</v>
      </c>
      <c r="F48" s="81">
        <v>1169033</v>
      </c>
      <c r="G48" s="87">
        <v>1.8205507360000001E-3</v>
      </c>
      <c r="H48" s="83">
        <v>238251.05</v>
      </c>
      <c r="I48" s="83">
        <v>237461.73</v>
      </c>
      <c r="J48" s="75">
        <f t="shared" si="0"/>
        <v>-789.31999999997788</v>
      </c>
    </row>
    <row r="49" spans="1:10" s="45" customFormat="1" ht="15" customHeight="1" x14ac:dyDescent="0.35">
      <c r="A49" s="79">
        <v>8826596000195</v>
      </c>
      <c r="B49" s="80" t="s">
        <v>157</v>
      </c>
      <c r="C49" s="80" t="s">
        <v>114</v>
      </c>
      <c r="D49" s="81">
        <v>237</v>
      </c>
      <c r="E49" s="81">
        <v>895</v>
      </c>
      <c r="F49" s="81">
        <v>714437</v>
      </c>
      <c r="G49" s="87">
        <v>1.0643083729999999E-3</v>
      </c>
      <c r="H49" s="83">
        <v>139283.45000000001</v>
      </c>
      <c r="I49" s="83">
        <v>138822.01</v>
      </c>
      <c r="J49" s="75">
        <f t="shared" si="0"/>
        <v>-461.44000000000233</v>
      </c>
    </row>
    <row r="50" spans="1:10" s="45" customFormat="1" ht="15" customHeight="1" x14ac:dyDescent="0.35">
      <c r="A50" s="79">
        <v>23664303000104</v>
      </c>
      <c r="B50" s="80" t="s">
        <v>154</v>
      </c>
      <c r="C50" s="80" t="s">
        <v>127</v>
      </c>
      <c r="D50" s="81">
        <v>237</v>
      </c>
      <c r="E50" s="81">
        <v>895</v>
      </c>
      <c r="F50" s="81">
        <v>724386</v>
      </c>
      <c r="G50" s="87">
        <v>9.9000417300000002E-4</v>
      </c>
      <c r="H50" s="83">
        <v>129559.44</v>
      </c>
      <c r="I50" s="83">
        <v>129130.21</v>
      </c>
      <c r="J50" s="75">
        <f t="shared" si="0"/>
        <v>-429.22999999999593</v>
      </c>
    </row>
    <row r="51" spans="1:10" s="45" customFormat="1" ht="15" customHeight="1" x14ac:dyDescent="0.35">
      <c r="A51" s="79">
        <v>75805895000130</v>
      </c>
      <c r="B51" s="80" t="s">
        <v>139</v>
      </c>
      <c r="C51" s="80" t="s">
        <v>118</v>
      </c>
      <c r="D51" s="81">
        <v>237</v>
      </c>
      <c r="E51" s="81">
        <v>895</v>
      </c>
      <c r="F51" s="81">
        <v>1360000</v>
      </c>
      <c r="G51" s="87">
        <v>3.9548935000000002E-4</v>
      </c>
      <c r="H51" s="83">
        <v>51756.73</v>
      </c>
      <c r="I51" s="83">
        <v>51585.26</v>
      </c>
      <c r="J51" s="75">
        <f t="shared" si="0"/>
        <v>-171.47000000000116</v>
      </c>
    </row>
    <row r="52" spans="1:10" s="45" customFormat="1" ht="15" customHeight="1" x14ac:dyDescent="0.35">
      <c r="A52" s="79">
        <v>88446034000155</v>
      </c>
      <c r="B52" s="80" t="s">
        <v>120</v>
      </c>
      <c r="C52" s="80" t="s">
        <v>122</v>
      </c>
      <c r="D52" s="81">
        <v>237</v>
      </c>
      <c r="E52" s="81">
        <v>895</v>
      </c>
      <c r="F52" s="81">
        <v>1359819</v>
      </c>
      <c r="G52" s="87">
        <v>3.0425727399999999E-4</v>
      </c>
      <c r="H52" s="83">
        <v>39817.410000000003</v>
      </c>
      <c r="I52" s="83">
        <v>39685.5</v>
      </c>
      <c r="J52" s="75">
        <f t="shared" si="0"/>
        <v>-131.91000000000349</v>
      </c>
    </row>
    <row r="53" spans="1:10" s="45" customFormat="1" ht="15" customHeight="1" x14ac:dyDescent="0.35">
      <c r="A53" s="79">
        <v>1377555000110</v>
      </c>
      <c r="B53" s="80" t="s">
        <v>162</v>
      </c>
      <c r="C53" s="80" t="s">
        <v>123</v>
      </c>
      <c r="D53" s="81">
        <v>237</v>
      </c>
      <c r="E53" s="81">
        <v>895</v>
      </c>
      <c r="F53" s="81">
        <v>1171950</v>
      </c>
      <c r="G53" s="87">
        <v>2.6841248799999999E-4</v>
      </c>
      <c r="H53" s="83">
        <v>35126.49</v>
      </c>
      <c r="I53" s="83">
        <v>35010.120000000003</v>
      </c>
      <c r="J53" s="75">
        <f t="shared" si="0"/>
        <v>-116.36999999999534</v>
      </c>
    </row>
    <row r="54" spans="1:10" s="45" customFormat="1" ht="15" customHeight="1" x14ac:dyDescent="0.35">
      <c r="A54" s="79">
        <v>89889604000144</v>
      </c>
      <c r="B54" s="80" t="s">
        <v>97</v>
      </c>
      <c r="C54" s="80" t="s">
        <v>92</v>
      </c>
      <c r="D54" s="81">
        <v>237</v>
      </c>
      <c r="E54" s="81">
        <v>895</v>
      </c>
      <c r="F54" s="81">
        <v>1327577</v>
      </c>
      <c r="G54" s="87">
        <v>2.7940765000000002E-4</v>
      </c>
      <c r="H54" s="83">
        <v>36565.4</v>
      </c>
      <c r="I54" s="83">
        <v>36444.26</v>
      </c>
      <c r="J54" s="75">
        <f t="shared" si="0"/>
        <v>-121.13999999999942</v>
      </c>
    </row>
    <row r="55" spans="1:10" s="45" customFormat="1" ht="15" customHeight="1" x14ac:dyDescent="0.35">
      <c r="A55" s="79">
        <v>79850574000109</v>
      </c>
      <c r="B55" s="80" t="s">
        <v>80</v>
      </c>
      <c r="C55" s="80" t="s">
        <v>81</v>
      </c>
      <c r="D55" s="81">
        <v>237</v>
      </c>
      <c r="E55" s="81">
        <v>895</v>
      </c>
      <c r="F55" s="81">
        <v>1336150</v>
      </c>
      <c r="G55" s="87">
        <v>8.9301498000000007E-5</v>
      </c>
      <c r="H55" s="83">
        <v>11686.67</v>
      </c>
      <c r="I55" s="83">
        <v>11647.95</v>
      </c>
      <c r="J55" s="75">
        <f t="shared" si="0"/>
        <v>-38.719999999999345</v>
      </c>
    </row>
    <row r="56" spans="1:10" s="58" customFormat="1" ht="17.25" customHeight="1" x14ac:dyDescent="0.35">
      <c r="A56" s="84"/>
      <c r="B56" s="84"/>
      <c r="C56" s="84"/>
      <c r="D56" s="76"/>
      <c r="E56" s="76"/>
      <c r="F56" s="76"/>
      <c r="G56" s="76">
        <f>SUM(G13:G55)</f>
        <v>1.0000000000009996</v>
      </c>
      <c r="H56" s="85">
        <f>SUM(H14:H55)</f>
        <v>130867569.53</v>
      </c>
      <c r="I56" s="85">
        <f>SUM(I14:I55)</f>
        <v>130434010.27</v>
      </c>
      <c r="J56" s="86">
        <f>SUM(J13:J55)</f>
        <v>-433559.25999999838</v>
      </c>
    </row>
  </sheetData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L55"/>
  <sheetViews>
    <sheetView showGridLines="0" topLeftCell="B1" zoomScale="90" zoomScaleNormal="90" workbookViewId="0">
      <selection activeCell="J7" sqref="J7"/>
    </sheetView>
  </sheetViews>
  <sheetFormatPr defaultColWidth="9.1796875" defaultRowHeight="13" x14ac:dyDescent="0.3"/>
  <cols>
    <col min="1" max="1" width="18.1796875" style="48" customWidth="1"/>
    <col min="2" max="2" width="60.54296875" style="48" bestFit="1" customWidth="1"/>
    <col min="3" max="3" width="16.1796875" style="48" bestFit="1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237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SUM(H12:H44)</f>
        <v>383599526.87000006</v>
      </c>
      <c r="I4" s="65">
        <v>1</v>
      </c>
      <c r="J4" s="66">
        <v>33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95">
        <v>27457.279999999999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78392443.160000026</v>
      </c>
      <c r="I6" s="97" t="s">
        <v>54</v>
      </c>
      <c r="J6" s="96" t="s">
        <v>54</v>
      </c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304225617.32000005</v>
      </c>
      <c r="I7" s="97" t="s">
        <v>54</v>
      </c>
      <c r="J7" s="96" t="s">
        <v>54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SUM(I12:I44)</f>
        <v>382645517.7600019</v>
      </c>
      <c r="I8" s="69">
        <f>H8/H4</f>
        <v>0.99751300759471095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127">
        <f>IF(H4-H8&lt;0,0,H4-H8)</f>
        <v>954009.10999816656</v>
      </c>
      <c r="I9" s="73">
        <f>H9/H4</f>
        <v>2.4869924052890592E-3</v>
      </c>
      <c r="J9" s="74" t="s">
        <v>54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6981180000116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0.13304108054200001</v>
      </c>
      <c r="H12" s="82">
        <v>51034495.549999997</v>
      </c>
      <c r="I12" s="82">
        <v>50907573.147158682</v>
      </c>
      <c r="J12" s="75">
        <v>-126922.40284131467</v>
      </c>
      <c r="K12" s="54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8.3571141084000003E-2</v>
      </c>
      <c r="H13" s="82">
        <v>32057850.18</v>
      </c>
      <c r="I13" s="83">
        <v>31978122.550072767</v>
      </c>
      <c r="J13" s="75">
        <v>-79727.629927232862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8.1512631924000004E-2</v>
      </c>
      <c r="H14" s="82">
        <v>31268207.039999999</v>
      </c>
      <c r="I14" s="83">
        <v>31190443.246564426</v>
      </c>
      <c r="J14" s="75">
        <v>-77763.793435573578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7.1454804164000005E-2</v>
      </c>
      <c r="H15" s="82">
        <v>27410029.07</v>
      </c>
      <c r="I15" s="83">
        <v>27341860.535874277</v>
      </c>
      <c r="J15" s="75">
        <v>-68168.534125722945</v>
      </c>
      <c r="K15" s="54"/>
    </row>
    <row r="16" spans="1:11" s="45" customFormat="1" ht="15" customHeight="1" x14ac:dyDescent="0.35">
      <c r="A16" s="79">
        <v>61695227000193</v>
      </c>
      <c r="B16" s="80" t="s">
        <v>156</v>
      </c>
      <c r="C16" s="80" t="s">
        <v>64</v>
      </c>
      <c r="D16" s="81">
        <v>237</v>
      </c>
      <c r="E16" s="81">
        <v>895</v>
      </c>
      <c r="F16" s="81">
        <v>714305</v>
      </c>
      <c r="G16" s="87">
        <v>7.0569939255999997E-2</v>
      </c>
      <c r="H16" s="82">
        <v>27070595.309999999</v>
      </c>
      <c r="I16" s="83">
        <v>27003270.945057627</v>
      </c>
      <c r="J16" s="75">
        <v>-67324.364942371845</v>
      </c>
      <c r="K16" s="54"/>
    </row>
    <row r="17" spans="1:11" s="45" customFormat="1" ht="15" customHeight="1" x14ac:dyDescent="0.35">
      <c r="A17" s="79">
        <v>15139629000194</v>
      </c>
      <c r="B17" s="80" t="s">
        <v>149</v>
      </c>
      <c r="C17" s="80" t="s">
        <v>86</v>
      </c>
      <c r="D17" s="81">
        <v>237</v>
      </c>
      <c r="E17" s="81">
        <v>895</v>
      </c>
      <c r="F17" s="81">
        <v>714534</v>
      </c>
      <c r="G17" s="87">
        <v>6.0777247173000003E-2</v>
      </c>
      <c r="H17" s="82">
        <v>23314123.260000002</v>
      </c>
      <c r="I17" s="83">
        <v>23256141.212516237</v>
      </c>
      <c r="J17" s="75">
        <v>-57982.047483764589</v>
      </c>
      <c r="K17" s="54"/>
    </row>
    <row r="18" spans="1:11" s="45" customFormat="1" ht="15" customHeight="1" x14ac:dyDescent="0.35">
      <c r="A18" s="79">
        <v>10835932000108</v>
      </c>
      <c r="B18" s="80" t="s">
        <v>145</v>
      </c>
      <c r="C18" s="80" t="s">
        <v>104</v>
      </c>
      <c r="D18" s="81">
        <v>237</v>
      </c>
      <c r="E18" s="81">
        <v>895</v>
      </c>
      <c r="F18" s="81">
        <v>714216</v>
      </c>
      <c r="G18" s="87">
        <v>4.5552335929000001E-2</v>
      </c>
      <c r="H18" s="82">
        <v>17473854.510000002</v>
      </c>
      <c r="I18" s="83">
        <v>17430397.166541956</v>
      </c>
      <c r="J18" s="75">
        <v>-43457.343458045274</v>
      </c>
      <c r="K18" s="54"/>
    </row>
    <row r="19" spans="1:11" s="45" customFormat="1" ht="15" customHeight="1" x14ac:dyDescent="0.35">
      <c r="A19" s="79">
        <v>8336783000190</v>
      </c>
      <c r="B19" s="80" t="s">
        <v>134</v>
      </c>
      <c r="C19" s="80" t="s">
        <v>85</v>
      </c>
      <c r="D19" s="81">
        <v>237</v>
      </c>
      <c r="E19" s="81">
        <v>895</v>
      </c>
      <c r="F19" s="81">
        <v>804517</v>
      </c>
      <c r="G19" s="87">
        <v>3.9196509998E-2</v>
      </c>
      <c r="H19" s="82">
        <v>15035762.689999999</v>
      </c>
      <c r="I19" s="83">
        <v>14998368.862381702</v>
      </c>
      <c r="J19" s="75">
        <v>-37393.827618297189</v>
      </c>
      <c r="K19" s="54"/>
    </row>
    <row r="20" spans="1:11" s="45" customFormat="1" ht="15" customHeight="1" x14ac:dyDescent="0.35">
      <c r="A20" s="79">
        <v>4172213000151</v>
      </c>
      <c r="B20" s="80" t="s">
        <v>153</v>
      </c>
      <c r="C20" s="80" t="s">
        <v>125</v>
      </c>
      <c r="D20" s="81">
        <v>237</v>
      </c>
      <c r="E20" s="81">
        <v>895</v>
      </c>
      <c r="F20" s="81">
        <v>797677</v>
      </c>
      <c r="G20" s="87">
        <v>3.8565207445999998E-2</v>
      </c>
      <c r="H20" s="82">
        <v>14793595.33</v>
      </c>
      <c r="I20" s="83">
        <v>14756803.770767476</v>
      </c>
      <c r="J20" s="75">
        <v>-36791.559232523665</v>
      </c>
      <c r="K20" s="54"/>
    </row>
    <row r="21" spans="1:11" s="45" customFormat="1" ht="15" customHeight="1" x14ac:dyDescent="0.35">
      <c r="A21" s="79">
        <v>1543032000104</v>
      </c>
      <c r="B21" s="80" t="s">
        <v>144</v>
      </c>
      <c r="C21" s="80" t="s">
        <v>124</v>
      </c>
      <c r="D21" s="81">
        <v>237</v>
      </c>
      <c r="E21" s="81">
        <v>895</v>
      </c>
      <c r="F21" s="81">
        <v>714569</v>
      </c>
      <c r="G21" s="87">
        <v>3.6974084967999997E-2</v>
      </c>
      <c r="H21" s="82">
        <v>14183241.5</v>
      </c>
      <c r="I21" s="83">
        <v>14147967.886106614</v>
      </c>
      <c r="J21" s="75">
        <v>-35273.613893385977</v>
      </c>
      <c r="K21" s="54"/>
    </row>
    <row r="22" spans="1:11" s="45" customFormat="1" ht="15" customHeight="1" x14ac:dyDescent="0.35">
      <c r="A22" s="79">
        <v>2302100000106</v>
      </c>
      <c r="B22" s="80" t="s">
        <v>136</v>
      </c>
      <c r="C22" s="80" t="s">
        <v>106</v>
      </c>
      <c r="D22" s="81">
        <v>237</v>
      </c>
      <c r="E22" s="81">
        <v>895</v>
      </c>
      <c r="F22" s="81">
        <v>714550</v>
      </c>
      <c r="G22" s="87">
        <v>3.6558603798000001E-2</v>
      </c>
      <c r="H22" s="82">
        <v>14023863.119999999</v>
      </c>
      <c r="I22" s="83">
        <v>13988985.878927827</v>
      </c>
      <c r="J22" s="75">
        <v>-34877.241072172299</v>
      </c>
      <c r="K22" s="54"/>
    </row>
    <row r="23" spans="1:11" s="45" customFormat="1" ht="15" customHeight="1" x14ac:dyDescent="0.35">
      <c r="A23" s="79">
        <v>2328280000197</v>
      </c>
      <c r="B23" s="80" t="s">
        <v>117</v>
      </c>
      <c r="C23" s="80" t="s">
        <v>113</v>
      </c>
      <c r="D23" s="81">
        <v>237</v>
      </c>
      <c r="E23" s="81">
        <v>895</v>
      </c>
      <c r="F23" s="81">
        <v>715484</v>
      </c>
      <c r="G23" s="87">
        <v>3.4097708140000002E-2</v>
      </c>
      <c r="H23" s="82">
        <v>13079864.710000001</v>
      </c>
      <c r="I23" s="83">
        <v>13047335.18580432</v>
      </c>
      <c r="J23" s="75">
        <v>-32529.524195680395</v>
      </c>
      <c r="K23" s="54"/>
    </row>
    <row r="24" spans="1:11" s="45" customFormat="1" ht="15" customHeight="1" x14ac:dyDescent="0.35">
      <c r="A24" s="79">
        <v>33050071000158</v>
      </c>
      <c r="B24" s="80" t="s">
        <v>140</v>
      </c>
      <c r="C24" s="80" t="s">
        <v>103</v>
      </c>
      <c r="D24" s="81">
        <v>237</v>
      </c>
      <c r="E24" s="81">
        <v>895</v>
      </c>
      <c r="F24" s="81">
        <v>797758</v>
      </c>
      <c r="G24" s="87">
        <v>3.3096176900000003E-2</v>
      </c>
      <c r="H24" s="82">
        <v>12695677.800000001</v>
      </c>
      <c r="I24" s="83">
        <v>12664103.745731229</v>
      </c>
      <c r="J24" s="75">
        <v>-31574.054268771783</v>
      </c>
      <c r="K24" s="54"/>
    </row>
    <row r="25" spans="1:11" s="45" customFormat="1" ht="15" customHeight="1" x14ac:dyDescent="0.35">
      <c r="A25" s="79">
        <v>7522669000192</v>
      </c>
      <c r="B25" s="80" t="s">
        <v>233</v>
      </c>
      <c r="C25" s="80" t="s">
        <v>94</v>
      </c>
      <c r="D25" s="81">
        <v>237</v>
      </c>
      <c r="E25" s="81">
        <v>895</v>
      </c>
      <c r="F25" s="81">
        <v>791156</v>
      </c>
      <c r="G25" s="87">
        <v>2.8223315440999999E-2</v>
      </c>
      <c r="H25" s="82">
        <v>10826450.449999999</v>
      </c>
      <c r="I25" s="83">
        <v>10799525.149954882</v>
      </c>
      <c r="J25" s="75">
        <v>-26925.300045117736</v>
      </c>
      <c r="K25" s="54"/>
    </row>
    <row r="26" spans="1:11" s="45" customFormat="1" ht="15" customHeight="1" x14ac:dyDescent="0.35">
      <c r="A26" s="79">
        <v>3467321000199</v>
      </c>
      <c r="B26" s="80" t="s">
        <v>99</v>
      </c>
      <c r="C26" s="80" t="s">
        <v>108</v>
      </c>
      <c r="D26" s="81">
        <v>237</v>
      </c>
      <c r="E26" s="81">
        <v>895</v>
      </c>
      <c r="F26" s="81">
        <v>797693</v>
      </c>
      <c r="G26" s="87">
        <v>2.6218076029E-2</v>
      </c>
      <c r="H26" s="82">
        <v>10057241.560000001</v>
      </c>
      <c r="I26" s="83">
        <v>10032229.276621662</v>
      </c>
      <c r="J26" s="75">
        <v>-25012.283378338441</v>
      </c>
      <c r="K26" s="54"/>
    </row>
    <row r="27" spans="1:11" s="45" customFormat="1" ht="15" customHeight="1" x14ac:dyDescent="0.35">
      <c r="A27" s="79">
        <v>8467115000100</v>
      </c>
      <c r="B27" s="80" t="s">
        <v>143</v>
      </c>
      <c r="C27" s="80" t="s">
        <v>115</v>
      </c>
      <c r="D27" s="81">
        <v>237</v>
      </c>
      <c r="E27" s="81">
        <v>895</v>
      </c>
      <c r="F27" s="81">
        <v>808296</v>
      </c>
      <c r="G27" s="87">
        <v>2.3071181480000001E-2</v>
      </c>
      <c r="H27" s="82">
        <v>8850094.3000000007</v>
      </c>
      <c r="I27" s="83">
        <v>8828084.1826896183</v>
      </c>
      <c r="J27" s="75">
        <v>-22010.117310382426</v>
      </c>
      <c r="K27" s="54"/>
    </row>
    <row r="28" spans="1:11" s="45" customFormat="1" ht="15" customHeight="1" x14ac:dyDescent="0.35">
      <c r="A28" s="79">
        <v>4895728000180</v>
      </c>
      <c r="B28" s="80" t="s">
        <v>169</v>
      </c>
      <c r="C28" s="80" t="s">
        <v>63</v>
      </c>
      <c r="D28" s="81">
        <v>237</v>
      </c>
      <c r="E28" s="81">
        <v>895</v>
      </c>
      <c r="F28" s="81">
        <v>715387</v>
      </c>
      <c r="G28" s="87">
        <v>2.1193401244000001E-2</v>
      </c>
      <c r="H28" s="82">
        <v>8129778.6900000004</v>
      </c>
      <c r="I28" s="83">
        <v>8109559.992141339</v>
      </c>
      <c r="J28" s="75">
        <v>-20218.697858661413</v>
      </c>
      <c r="K28" s="54"/>
    </row>
    <row r="29" spans="1:11" s="45" customFormat="1" ht="15" customHeight="1" x14ac:dyDescent="0.35">
      <c r="A29" s="79">
        <v>6272793000184</v>
      </c>
      <c r="B29" s="80" t="s">
        <v>146</v>
      </c>
      <c r="C29" s="80" t="s">
        <v>109</v>
      </c>
      <c r="D29" s="81">
        <v>237</v>
      </c>
      <c r="E29" s="81">
        <v>895</v>
      </c>
      <c r="F29" s="81">
        <v>715352</v>
      </c>
      <c r="G29" s="87">
        <v>1.8980531961E-2</v>
      </c>
      <c r="H29" s="82">
        <v>7280923.0800000001</v>
      </c>
      <c r="I29" s="83">
        <v>7262815.4795965599</v>
      </c>
      <c r="J29" s="75">
        <v>-18107.600403440185</v>
      </c>
      <c r="K29" s="54"/>
    </row>
    <row r="30" spans="1:11" s="45" customFormat="1" ht="15" customHeight="1" x14ac:dyDescent="0.35">
      <c r="A30" s="79">
        <v>6840748000189</v>
      </c>
      <c r="B30" s="80" t="s">
        <v>147</v>
      </c>
      <c r="C30" s="80" t="s">
        <v>68</v>
      </c>
      <c r="D30" s="81">
        <v>237</v>
      </c>
      <c r="E30" s="81">
        <v>895</v>
      </c>
      <c r="F30" s="81">
        <v>797456</v>
      </c>
      <c r="G30" s="87">
        <v>1.7819186758999999E-2</v>
      </c>
      <c r="H30" s="82">
        <v>6835431.6100000003</v>
      </c>
      <c r="I30" s="83">
        <v>6818431.9434991227</v>
      </c>
      <c r="J30" s="75">
        <v>-16999.666500877589</v>
      </c>
      <c r="K30" s="54"/>
    </row>
    <row r="31" spans="1:11" s="45" customFormat="1" ht="15" customHeight="1" x14ac:dyDescent="0.35">
      <c r="A31" s="79">
        <v>8324196000181</v>
      </c>
      <c r="B31" s="80" t="s">
        <v>151</v>
      </c>
      <c r="C31" s="80" t="s">
        <v>88</v>
      </c>
      <c r="D31" s="81">
        <v>237</v>
      </c>
      <c r="E31" s="81">
        <v>895</v>
      </c>
      <c r="F31" s="81">
        <v>714232</v>
      </c>
      <c r="G31" s="87">
        <v>1.5971531508E-2</v>
      </c>
      <c r="H31" s="82">
        <v>6126671.9299999997</v>
      </c>
      <c r="I31" s="83">
        <v>6111434.9434407158</v>
      </c>
      <c r="J31" s="75">
        <v>-15236.98655928392</v>
      </c>
      <c r="K31" s="54"/>
    </row>
    <row r="32" spans="1:11" s="45" customFormat="1" ht="15" customHeight="1" x14ac:dyDescent="0.35">
      <c r="A32" s="79">
        <v>28152650000171</v>
      </c>
      <c r="B32" s="80" t="s">
        <v>160</v>
      </c>
      <c r="C32" s="80" t="s">
        <v>107</v>
      </c>
      <c r="D32" s="81">
        <v>237</v>
      </c>
      <c r="E32" s="81">
        <v>895</v>
      </c>
      <c r="F32" s="81">
        <v>714011</v>
      </c>
      <c r="G32" s="87">
        <v>1.4013341241E-2</v>
      </c>
      <c r="H32" s="82">
        <v>5375511.0700000003</v>
      </c>
      <c r="I32" s="83">
        <v>5362142.2147945473</v>
      </c>
      <c r="J32" s="75">
        <v>-13368.855205453001</v>
      </c>
      <c r="K32" s="54"/>
    </row>
    <row r="33" spans="1:12" s="45" customFormat="1" ht="15" customHeight="1" x14ac:dyDescent="0.35">
      <c r="A33" s="79">
        <v>7047251000170</v>
      </c>
      <c r="B33" s="80" t="s">
        <v>150</v>
      </c>
      <c r="C33" s="80" t="s">
        <v>105</v>
      </c>
      <c r="D33" s="81">
        <v>237</v>
      </c>
      <c r="E33" s="81">
        <v>895</v>
      </c>
      <c r="F33" s="81">
        <v>714097</v>
      </c>
      <c r="G33" s="87">
        <v>1.3110437625E-2</v>
      </c>
      <c r="H33" s="82">
        <v>5029157.67</v>
      </c>
      <c r="I33" s="83">
        <v>5016650.1930696629</v>
      </c>
      <c r="J33" s="75">
        <v>-12507.476930337027</v>
      </c>
      <c r="K33" s="54"/>
    </row>
    <row r="34" spans="1:12" s="45" customFormat="1" ht="15" customHeight="1" x14ac:dyDescent="0.35">
      <c r="A34" s="79">
        <v>2016440000162</v>
      </c>
      <c r="B34" s="80" t="s">
        <v>95</v>
      </c>
      <c r="C34" s="80" t="s">
        <v>87</v>
      </c>
      <c r="D34" s="81">
        <v>237</v>
      </c>
      <c r="E34" s="81">
        <v>895</v>
      </c>
      <c r="F34" s="81">
        <v>714313</v>
      </c>
      <c r="G34" s="87">
        <v>1.2260602973999999E-2</v>
      </c>
      <c r="H34" s="82">
        <v>4703161.5</v>
      </c>
      <c r="I34" s="83">
        <v>4691464.7730687112</v>
      </c>
      <c r="J34" s="75">
        <v>-11696.726931288838</v>
      </c>
      <c r="K34" s="54"/>
    </row>
    <row r="35" spans="1:12" s="45" customFormat="1" ht="15" customHeight="1" x14ac:dyDescent="0.35">
      <c r="A35" s="79">
        <v>5965546000109</v>
      </c>
      <c r="B35" s="80" t="s">
        <v>248</v>
      </c>
      <c r="C35" s="80" t="s">
        <v>66</v>
      </c>
      <c r="D35" s="81">
        <v>237</v>
      </c>
      <c r="E35" s="81">
        <v>895</v>
      </c>
      <c r="F35" s="81">
        <v>1157019</v>
      </c>
      <c r="G35" s="87">
        <v>9.3395046630000006E-3</v>
      </c>
      <c r="H35" s="82">
        <v>3582629.57</v>
      </c>
      <c r="I35" s="83">
        <v>3573719.5974686104</v>
      </c>
      <c r="J35" s="75">
        <v>-8909.9725313894451</v>
      </c>
      <c r="K35" s="54"/>
    </row>
    <row r="36" spans="1:12" s="45" customFormat="1" ht="15" customHeight="1" x14ac:dyDescent="0.35">
      <c r="A36" s="79">
        <v>13017462000163</v>
      </c>
      <c r="B36" s="80" t="s">
        <v>159</v>
      </c>
      <c r="C36" s="80" t="s">
        <v>89</v>
      </c>
      <c r="D36" s="81">
        <v>237</v>
      </c>
      <c r="E36" s="81">
        <v>895</v>
      </c>
      <c r="F36" s="81">
        <v>797219</v>
      </c>
      <c r="G36" s="87">
        <v>8.0460077340000005E-3</v>
      </c>
      <c r="H36" s="82">
        <v>3086444.76</v>
      </c>
      <c r="I36" s="83">
        <v>3078768.7953226333</v>
      </c>
      <c r="J36" s="75">
        <v>-7675.9646773664281</v>
      </c>
      <c r="K36" s="54"/>
    </row>
    <row r="37" spans="1:12" s="45" customFormat="1" ht="15" customHeight="1" x14ac:dyDescent="0.35">
      <c r="A37" s="79">
        <v>53859112000169</v>
      </c>
      <c r="B37" s="80" t="s">
        <v>116</v>
      </c>
      <c r="C37" s="80" t="s">
        <v>112</v>
      </c>
      <c r="D37" s="81">
        <v>237</v>
      </c>
      <c r="E37" s="81">
        <v>895</v>
      </c>
      <c r="F37" s="81">
        <v>714577</v>
      </c>
      <c r="G37" s="87">
        <v>7.0950867229999997E-3</v>
      </c>
      <c r="H37" s="82">
        <v>2721671.91</v>
      </c>
      <c r="I37" s="83">
        <v>2714903.1326300181</v>
      </c>
      <c r="J37" s="75">
        <v>-6768.7773699820973</v>
      </c>
      <c r="K37" s="54"/>
    </row>
    <row r="38" spans="1:12" s="45" customFormat="1" ht="15" customHeight="1" x14ac:dyDescent="0.35">
      <c r="A38" s="79">
        <v>5914650000166</v>
      </c>
      <c r="B38" s="80" t="s">
        <v>148</v>
      </c>
      <c r="C38" s="80" t="s">
        <v>132</v>
      </c>
      <c r="D38" s="81">
        <v>237</v>
      </c>
      <c r="E38" s="81">
        <v>895</v>
      </c>
      <c r="F38" s="81">
        <v>978914</v>
      </c>
      <c r="G38" s="87">
        <v>4.9442916819999998E-3</v>
      </c>
      <c r="H38" s="82">
        <v>1896627.95</v>
      </c>
      <c r="I38" s="83">
        <v>1891911.0506928747</v>
      </c>
      <c r="J38" s="75">
        <v>-4716.899307125248</v>
      </c>
      <c r="K38" s="54"/>
    </row>
    <row r="39" spans="1:12" s="45" customFormat="1" ht="15" customHeight="1" x14ac:dyDescent="0.35">
      <c r="A39" s="79">
        <v>25086034000171</v>
      </c>
      <c r="B39" s="80" t="s">
        <v>101</v>
      </c>
      <c r="C39" s="80" t="s">
        <v>111</v>
      </c>
      <c r="D39" s="81">
        <v>237</v>
      </c>
      <c r="E39" s="81">
        <v>895</v>
      </c>
      <c r="F39" s="81">
        <v>715468</v>
      </c>
      <c r="G39" s="87">
        <v>4.384015261E-3</v>
      </c>
      <c r="H39" s="82">
        <v>1681706.18</v>
      </c>
      <c r="I39" s="83">
        <v>1677523.789502627</v>
      </c>
      <c r="J39" s="75">
        <v>-4182.3904973729514</v>
      </c>
      <c r="K39" s="54"/>
    </row>
    <row r="40" spans="1:12" s="45" customFormat="1" ht="15" customHeight="1" x14ac:dyDescent="0.35">
      <c r="A40" s="79">
        <v>15413826000150</v>
      </c>
      <c r="B40" s="80" t="s">
        <v>138</v>
      </c>
      <c r="C40" s="80" t="s">
        <v>110</v>
      </c>
      <c r="D40" s="81">
        <v>237</v>
      </c>
      <c r="E40" s="81">
        <v>895</v>
      </c>
      <c r="F40" s="81">
        <v>714607</v>
      </c>
      <c r="G40" s="87">
        <v>3.3944238159999999E-3</v>
      </c>
      <c r="H40" s="82">
        <v>1302099.3700000001</v>
      </c>
      <c r="I40" s="83">
        <v>1298861.0587563352</v>
      </c>
      <c r="J40" s="75">
        <v>-3238.311243664939</v>
      </c>
      <c r="K40" s="54"/>
    </row>
    <row r="41" spans="1:12" s="45" customFormat="1" ht="15" customHeight="1" x14ac:dyDescent="0.35">
      <c r="A41" s="79">
        <v>7282377000120</v>
      </c>
      <c r="B41" s="80" t="s">
        <v>100</v>
      </c>
      <c r="C41" s="80" t="s">
        <v>131</v>
      </c>
      <c r="D41" s="81">
        <v>237</v>
      </c>
      <c r="E41" s="81">
        <v>895</v>
      </c>
      <c r="F41" s="81">
        <v>783765</v>
      </c>
      <c r="G41" s="87">
        <v>2.8198993590000001E-3</v>
      </c>
      <c r="H41" s="82">
        <v>1081712.06</v>
      </c>
      <c r="I41" s="83">
        <v>1079021.850322231</v>
      </c>
      <c r="J41" s="75">
        <v>-2690.209677769104</v>
      </c>
      <c r="K41" s="54"/>
    </row>
    <row r="42" spans="1:12" s="45" customFormat="1" ht="15" customHeight="1" x14ac:dyDescent="0.35">
      <c r="A42" s="79">
        <v>27485069000109</v>
      </c>
      <c r="B42" s="80" t="s">
        <v>163</v>
      </c>
      <c r="C42" s="80" t="s">
        <v>91</v>
      </c>
      <c r="D42" s="81">
        <v>237</v>
      </c>
      <c r="E42" s="81">
        <v>895</v>
      </c>
      <c r="F42" s="81">
        <v>1169033</v>
      </c>
      <c r="G42" s="87">
        <v>2.5545630829999998E-3</v>
      </c>
      <c r="H42" s="82">
        <v>979929.19</v>
      </c>
      <c r="I42" s="83">
        <v>977492.1135467483</v>
      </c>
      <c r="J42" s="75">
        <v>-2437.0764532516478</v>
      </c>
      <c r="K42" s="54"/>
    </row>
    <row r="43" spans="1:12" s="45" customFormat="1" ht="15" customHeight="1" x14ac:dyDescent="0.35">
      <c r="A43" s="79">
        <v>23664303000104</v>
      </c>
      <c r="B43" s="80" t="s">
        <v>154</v>
      </c>
      <c r="C43" s="80" t="s">
        <v>127</v>
      </c>
      <c r="D43" s="81">
        <v>237</v>
      </c>
      <c r="E43" s="81">
        <v>895</v>
      </c>
      <c r="F43" s="81">
        <v>724386</v>
      </c>
      <c r="G43" s="87">
        <v>1.454933129E-3</v>
      </c>
      <c r="H43" s="82">
        <v>558111.66</v>
      </c>
      <c r="I43" s="83">
        <v>556723.64054049319</v>
      </c>
      <c r="J43" s="75">
        <v>-1388.019459506846</v>
      </c>
      <c r="K43" s="54"/>
    </row>
    <row r="44" spans="1:12" s="45" customFormat="1" ht="15" customHeight="1" x14ac:dyDescent="0.35">
      <c r="A44" s="79">
        <v>1377555000110</v>
      </c>
      <c r="B44" s="80" t="s">
        <v>162</v>
      </c>
      <c r="C44" s="80" t="s">
        <v>123</v>
      </c>
      <c r="D44" s="81">
        <v>237</v>
      </c>
      <c r="E44" s="81">
        <v>895</v>
      </c>
      <c r="F44" s="81">
        <v>1171950</v>
      </c>
      <c r="G44" s="87">
        <v>1.3819696400000001E-4</v>
      </c>
      <c r="H44" s="82">
        <v>53012.29</v>
      </c>
      <c r="I44" s="83">
        <v>52880.448837369659</v>
      </c>
      <c r="J44" s="75">
        <v>-131.8411626303423</v>
      </c>
      <c r="K44" s="54"/>
    </row>
    <row r="45" spans="1:12" s="58" customFormat="1" ht="17.25" customHeight="1" x14ac:dyDescent="0.35">
      <c r="A45" s="84"/>
      <c r="B45" s="84"/>
      <c r="C45" s="84"/>
      <c r="D45" s="76"/>
      <c r="E45" s="76"/>
      <c r="F45" s="76"/>
      <c r="G45" s="76">
        <f>SUM(G12:G44)</f>
        <v>0.99999999999799971</v>
      </c>
      <c r="H45" s="85">
        <f>SUM(H12:H44)</f>
        <v>383599526.87000006</v>
      </c>
      <c r="I45" s="85">
        <f>SUM(I12:I44)</f>
        <v>382645517.7600019</v>
      </c>
      <c r="J45" s="86">
        <f>SUM(J12:J44)</f>
        <v>-954009.10999809671</v>
      </c>
    </row>
    <row r="46" spans="1:12" s="44" customFormat="1" ht="14" x14ac:dyDescent="0.35">
      <c r="D46" s="46"/>
      <c r="E46" s="46"/>
      <c r="F46" s="46"/>
      <c r="J46" s="50"/>
      <c r="L46" s="51"/>
    </row>
    <row r="47" spans="1:12" x14ac:dyDescent="0.3">
      <c r="L47" s="52"/>
    </row>
    <row r="55" spans="8:8" x14ac:dyDescent="0.3">
      <c r="H55" s="49"/>
    </row>
  </sheetData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A1:K35"/>
  <sheetViews>
    <sheetView showGridLines="0" topLeftCell="B1" zoomScale="90" zoomScaleNormal="90" workbookViewId="0">
      <selection activeCell="G12" sqref="G12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238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SUM(H12:H34)</f>
        <v>855717190.93946874</v>
      </c>
      <c r="I4" s="65">
        <v>1</v>
      </c>
      <c r="J4" s="66">
        <f>'Demonstrativo Consolidado'!L12</f>
        <v>23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128">
        <v>580071.54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75871590.680000022</v>
      </c>
      <c r="I6" s="97">
        <v>1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f>'Demonstrativo Consolidado'!J12</f>
        <v>778110736.89999986</v>
      </c>
      <c r="I7" s="97" t="s">
        <v>54</v>
      </c>
      <c r="J7" s="96">
        <f>'Demonstrativo Consolidado'!G12</f>
        <v>81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854562399.11999989</v>
      </c>
      <c r="I8" s="69">
        <f>H8/H4</f>
        <v>0.99865049828179675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J35</f>
        <v>-1154791.8194686868</v>
      </c>
      <c r="I9" s="73">
        <f>H9/H4</f>
        <v>-1.3495017182030341E-3</v>
      </c>
      <c r="J9" s="74">
        <f>'Demonstrativo Consolidado'!P12</f>
        <v>1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165</v>
      </c>
      <c r="H11" s="78" t="s">
        <v>166</v>
      </c>
      <c r="I11" s="77" t="s">
        <v>167</v>
      </c>
      <c r="J11" s="77" t="s">
        <v>168</v>
      </c>
    </row>
    <row r="12" spans="1:11" s="45" customFormat="1" ht="15" customHeight="1" x14ac:dyDescent="0.35">
      <c r="A12" s="79">
        <v>6981180000116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0.18210268500499999</v>
      </c>
      <c r="H12" s="83">
        <v>155828398.07469004</v>
      </c>
      <c r="I12" s="83">
        <v>155618107.40999997</v>
      </c>
      <c r="J12" s="75">
        <f>I12-H12</f>
        <v>-210290.6646900773</v>
      </c>
      <c r="K12" s="54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0.210606199681</v>
      </c>
      <c r="H13" s="83">
        <v>180219345.58588475</v>
      </c>
      <c r="I13" s="83">
        <v>179976139.27000001</v>
      </c>
      <c r="J13" s="75">
        <f t="shared" ref="J13:J34" si="0">I13-H13</f>
        <v>-243206.31588473916</v>
      </c>
      <c r="K13" s="54"/>
    </row>
    <row r="14" spans="1:11" s="45" customFormat="1" ht="15" customHeight="1" x14ac:dyDescent="0.35">
      <c r="A14" s="79">
        <v>60444437000146</v>
      </c>
      <c r="B14" s="80" t="s">
        <v>161</v>
      </c>
      <c r="C14" s="80" t="s">
        <v>102</v>
      </c>
      <c r="D14" s="81">
        <v>237</v>
      </c>
      <c r="E14" s="81">
        <v>895</v>
      </c>
      <c r="F14" s="81">
        <v>1001892</v>
      </c>
      <c r="G14" s="87">
        <v>5.4909252186999997E-2</v>
      </c>
      <c r="H14" s="83">
        <v>46986791.037960783</v>
      </c>
      <c r="I14" s="83">
        <v>46923382.280000001</v>
      </c>
      <c r="J14" s="75">
        <f t="shared" si="0"/>
        <v>-63408.757960781455</v>
      </c>
      <c r="K14" s="54"/>
    </row>
    <row r="15" spans="1:11" s="45" customFormat="1" ht="15" customHeight="1" x14ac:dyDescent="0.35">
      <c r="A15" s="79">
        <v>33050196000188</v>
      </c>
      <c r="B15" s="80" t="s">
        <v>152</v>
      </c>
      <c r="C15" s="80" t="s">
        <v>71</v>
      </c>
      <c r="D15" s="81">
        <v>237</v>
      </c>
      <c r="E15" s="81">
        <v>895</v>
      </c>
      <c r="F15" s="81">
        <v>714119</v>
      </c>
      <c r="G15" s="87">
        <v>6.2362569551000002E-2</v>
      </c>
      <c r="H15" s="83">
        <v>53364722.836019091</v>
      </c>
      <c r="I15" s="83">
        <v>53292707.049999997</v>
      </c>
      <c r="J15" s="75">
        <f t="shared" si="0"/>
        <v>-72015.786019094288</v>
      </c>
      <c r="K15" s="54"/>
    </row>
    <row r="16" spans="1:11" s="45" customFormat="1" ht="15" customHeight="1" x14ac:dyDescent="0.35">
      <c r="A16" s="79">
        <v>15139629000194</v>
      </c>
      <c r="B16" s="80" t="s">
        <v>149</v>
      </c>
      <c r="C16" s="80" t="s">
        <v>86</v>
      </c>
      <c r="D16" s="81">
        <v>237</v>
      </c>
      <c r="E16" s="81">
        <v>895</v>
      </c>
      <c r="F16" s="81">
        <v>714534</v>
      </c>
      <c r="G16" s="87">
        <v>7.2473108031999994E-2</v>
      </c>
      <c r="H16" s="83">
        <v>62016484.423789293</v>
      </c>
      <c r="I16" s="83">
        <v>61932793.07</v>
      </c>
      <c r="J16" s="75">
        <f t="shared" si="0"/>
        <v>-83691.353789292276</v>
      </c>
      <c r="K16" s="54"/>
    </row>
    <row r="17" spans="1:11" s="45" customFormat="1" ht="15" customHeight="1" x14ac:dyDescent="0.35">
      <c r="A17" s="79">
        <v>10835932000108</v>
      </c>
      <c r="B17" s="80" t="s">
        <v>145</v>
      </c>
      <c r="C17" s="80" t="s">
        <v>104</v>
      </c>
      <c r="D17" s="81">
        <v>237</v>
      </c>
      <c r="E17" s="81">
        <v>895</v>
      </c>
      <c r="F17" s="81">
        <v>714216</v>
      </c>
      <c r="G17" s="87">
        <v>5.8083101917000002E-2</v>
      </c>
      <c r="H17" s="83">
        <v>49702708.81383618</v>
      </c>
      <c r="I17" s="83">
        <v>49635634.920000002</v>
      </c>
      <c r="J17" s="75">
        <f t="shared" si="0"/>
        <v>-67073.893836177886</v>
      </c>
      <c r="K17" s="54"/>
    </row>
    <row r="18" spans="1:11" s="45" customFormat="1" ht="15" customHeight="1" x14ac:dyDescent="0.35">
      <c r="A18" s="79">
        <v>4172213000151</v>
      </c>
      <c r="B18" s="80" t="s">
        <v>153</v>
      </c>
      <c r="C18" s="80" t="s">
        <v>125</v>
      </c>
      <c r="D18" s="81">
        <v>237</v>
      </c>
      <c r="E18" s="81">
        <v>895</v>
      </c>
      <c r="F18" s="81">
        <v>797677</v>
      </c>
      <c r="G18" s="87">
        <v>5.4416610833E-2</v>
      </c>
      <c r="H18" s="83">
        <v>46565229.362365246</v>
      </c>
      <c r="I18" s="83">
        <v>46502389.509999998</v>
      </c>
      <c r="J18" s="75">
        <f t="shared" si="0"/>
        <v>-62839.852365247905</v>
      </c>
      <c r="K18" s="54"/>
    </row>
    <row r="19" spans="1:11" s="45" customFormat="1" ht="15" customHeight="1" x14ac:dyDescent="0.35">
      <c r="A19" s="79">
        <v>1543032000104</v>
      </c>
      <c r="B19" s="80" t="s">
        <v>144</v>
      </c>
      <c r="C19" s="80" t="s">
        <v>124</v>
      </c>
      <c r="D19" s="81">
        <v>237</v>
      </c>
      <c r="E19" s="81">
        <v>895</v>
      </c>
      <c r="F19" s="81">
        <v>714569</v>
      </c>
      <c r="G19" s="87">
        <v>2.2689773331000002E-2</v>
      </c>
      <c r="H19" s="83">
        <v>19416029.098243728</v>
      </c>
      <c r="I19" s="83">
        <v>19389827.129999999</v>
      </c>
      <c r="J19" s="75">
        <f t="shared" si="0"/>
        <v>-26201.968243729323</v>
      </c>
      <c r="K19" s="54"/>
    </row>
    <row r="20" spans="1:11" s="45" customFormat="1" ht="15" customHeight="1" x14ac:dyDescent="0.35">
      <c r="A20" s="79">
        <v>2302100000106</v>
      </c>
      <c r="B20" s="80" t="s">
        <v>136</v>
      </c>
      <c r="C20" s="80" t="s">
        <v>106</v>
      </c>
      <c r="D20" s="81">
        <v>237</v>
      </c>
      <c r="E20" s="81">
        <v>895</v>
      </c>
      <c r="F20" s="81">
        <v>714550</v>
      </c>
      <c r="G20" s="87">
        <v>3.8435766304000002E-2</v>
      </c>
      <c r="H20" s="83">
        <v>32890145.972970624</v>
      </c>
      <c r="I20" s="83">
        <v>32845760.66</v>
      </c>
      <c r="J20" s="75">
        <f t="shared" si="0"/>
        <v>-44385.312970623374</v>
      </c>
      <c r="K20" s="54"/>
    </row>
    <row r="21" spans="1:11" s="45" customFormat="1" ht="15" customHeight="1" x14ac:dyDescent="0.35">
      <c r="A21" s="79">
        <v>2328280000197</v>
      </c>
      <c r="B21" s="80" t="s">
        <v>117</v>
      </c>
      <c r="C21" s="80" t="s">
        <v>113</v>
      </c>
      <c r="D21" s="81">
        <v>237</v>
      </c>
      <c r="E21" s="81">
        <v>895</v>
      </c>
      <c r="F21" s="81">
        <v>715484</v>
      </c>
      <c r="G21" s="87">
        <v>2.1344338048999999E-2</v>
      </c>
      <c r="H21" s="83">
        <v>18264716.998002708</v>
      </c>
      <c r="I21" s="82">
        <v>18240068.73</v>
      </c>
      <c r="J21" s="75">
        <f t="shared" si="0"/>
        <v>-24648.268002707511</v>
      </c>
      <c r="K21" s="54"/>
    </row>
    <row r="22" spans="1:11" s="45" customFormat="1" ht="15" customHeight="1" x14ac:dyDescent="0.35">
      <c r="A22" s="79">
        <v>33050071000158</v>
      </c>
      <c r="B22" s="80" t="s">
        <v>140</v>
      </c>
      <c r="C22" s="80" t="s">
        <v>103</v>
      </c>
      <c r="D22" s="81">
        <v>237</v>
      </c>
      <c r="E22" s="81">
        <v>895</v>
      </c>
      <c r="F22" s="81">
        <v>797758</v>
      </c>
      <c r="G22" s="87">
        <v>1.8503416763000002E-2</v>
      </c>
      <c r="H22" s="83">
        <v>15833691.814910583</v>
      </c>
      <c r="I22" s="83">
        <v>15812324.220000001</v>
      </c>
      <c r="J22" s="75">
        <f t="shared" si="0"/>
        <v>-21367.594910582528</v>
      </c>
      <c r="K22" s="54"/>
    </row>
    <row r="23" spans="1:11" s="45" customFormat="1" ht="15" customHeight="1" x14ac:dyDescent="0.35">
      <c r="A23" s="79">
        <v>7522669000192</v>
      </c>
      <c r="B23" s="80" t="s">
        <v>233</v>
      </c>
      <c r="C23" s="80" t="s">
        <v>94</v>
      </c>
      <c r="D23" s="81">
        <v>237</v>
      </c>
      <c r="E23" s="81">
        <v>895</v>
      </c>
      <c r="F23" s="81">
        <v>791156</v>
      </c>
      <c r="G23" s="87">
        <v>4.2825911667999997E-2</v>
      </c>
      <c r="H23" s="83">
        <v>36646868.831668504</v>
      </c>
      <c r="I23" s="83">
        <v>36597413.82</v>
      </c>
      <c r="J23" s="75">
        <f t="shared" si="0"/>
        <v>-49455.011668503284</v>
      </c>
      <c r="K23" s="54"/>
    </row>
    <row r="24" spans="1:11" s="45" customFormat="1" ht="15" customHeight="1" x14ac:dyDescent="0.35">
      <c r="A24" s="79">
        <v>3467321000199</v>
      </c>
      <c r="B24" s="80" t="s">
        <v>99</v>
      </c>
      <c r="C24" s="80" t="s">
        <v>108</v>
      </c>
      <c r="D24" s="81">
        <v>237</v>
      </c>
      <c r="E24" s="81">
        <v>895</v>
      </c>
      <c r="F24" s="81">
        <v>797693</v>
      </c>
      <c r="G24" s="87">
        <v>3.0693771607999999E-2</v>
      </c>
      <c r="H24" s="83">
        <v>26265188.0198001</v>
      </c>
      <c r="I24" s="83">
        <v>26229743.100000001</v>
      </c>
      <c r="J24" s="75">
        <f t="shared" si="0"/>
        <v>-35444.919800098985</v>
      </c>
      <c r="K24" s="54"/>
    </row>
    <row r="25" spans="1:11" s="45" customFormat="1" ht="15" customHeight="1" x14ac:dyDescent="0.35">
      <c r="A25" s="79">
        <v>8467115000100</v>
      </c>
      <c r="B25" s="80" t="s">
        <v>143</v>
      </c>
      <c r="C25" s="80" t="s">
        <v>115</v>
      </c>
      <c r="D25" s="81">
        <v>237</v>
      </c>
      <c r="E25" s="81">
        <v>895</v>
      </c>
      <c r="F25" s="81">
        <v>808296</v>
      </c>
      <c r="G25" s="87">
        <v>1.4844939551000001E-2</v>
      </c>
      <c r="H25" s="83">
        <v>12703069.97247244</v>
      </c>
      <c r="I25" s="83">
        <v>12685927.16</v>
      </c>
      <c r="J25" s="75">
        <f t="shared" si="0"/>
        <v>-17142.812472440302</v>
      </c>
      <c r="K25" s="54"/>
    </row>
    <row r="26" spans="1:11" s="45" customFormat="1" ht="15" customHeight="1" x14ac:dyDescent="0.35">
      <c r="A26" s="79">
        <v>4895728000180</v>
      </c>
      <c r="B26" s="80" t="s">
        <v>169</v>
      </c>
      <c r="C26" s="80" t="s">
        <v>63</v>
      </c>
      <c r="D26" s="81">
        <v>237</v>
      </c>
      <c r="E26" s="81">
        <v>895</v>
      </c>
      <c r="F26" s="81">
        <v>715387</v>
      </c>
      <c r="G26" s="87">
        <v>1.2738383027E-2</v>
      </c>
      <c r="H26" s="83">
        <v>10900453.340968229</v>
      </c>
      <c r="I26" s="83">
        <v>10885743.16</v>
      </c>
      <c r="J26" s="75">
        <f t="shared" si="0"/>
        <v>-14710.180968228728</v>
      </c>
      <c r="K26" s="54"/>
    </row>
    <row r="27" spans="1:11" s="45" customFormat="1" ht="15" customHeight="1" x14ac:dyDescent="0.35">
      <c r="A27" s="79">
        <v>6272793000184</v>
      </c>
      <c r="B27" s="80" t="s">
        <v>146</v>
      </c>
      <c r="C27" s="80" t="s">
        <v>109</v>
      </c>
      <c r="D27" s="81">
        <v>237</v>
      </c>
      <c r="E27" s="81">
        <v>895</v>
      </c>
      <c r="F27" s="81">
        <v>715352</v>
      </c>
      <c r="G27" s="87">
        <v>1.7058715790000002E-2</v>
      </c>
      <c r="H27" s="83">
        <v>14597436.356597792</v>
      </c>
      <c r="I27" s="83">
        <v>14577737.09</v>
      </c>
      <c r="J27" s="75">
        <f t="shared" si="0"/>
        <v>-19699.266597792506</v>
      </c>
      <c r="K27" s="54"/>
    </row>
    <row r="28" spans="1:11" s="45" customFormat="1" ht="15" customHeight="1" x14ac:dyDescent="0.35">
      <c r="A28" s="79">
        <v>6840748000189</v>
      </c>
      <c r="B28" s="80" t="s">
        <v>147</v>
      </c>
      <c r="C28" s="80" t="s">
        <v>68</v>
      </c>
      <c r="D28" s="81">
        <v>237</v>
      </c>
      <c r="E28" s="81">
        <v>895</v>
      </c>
      <c r="F28" s="81">
        <v>797456</v>
      </c>
      <c r="G28" s="87">
        <v>2.8832094121999999E-2</v>
      </c>
      <c r="H28" s="83">
        <v>24672118.590645794</v>
      </c>
      <c r="I28" s="83">
        <v>24638823.52</v>
      </c>
      <c r="J28" s="75">
        <f t="shared" si="0"/>
        <v>-33295.070645794272</v>
      </c>
      <c r="K28" s="54"/>
    </row>
    <row r="29" spans="1:11" s="45" customFormat="1" ht="15" customHeight="1" x14ac:dyDescent="0.35">
      <c r="A29" s="79">
        <v>8324196000181</v>
      </c>
      <c r="B29" s="80" t="s">
        <v>151</v>
      </c>
      <c r="C29" s="80" t="s">
        <v>88</v>
      </c>
      <c r="D29" s="81">
        <v>237</v>
      </c>
      <c r="E29" s="81">
        <v>895</v>
      </c>
      <c r="F29" s="81">
        <v>714232</v>
      </c>
      <c r="G29" s="87">
        <v>2.0159452231000002E-2</v>
      </c>
      <c r="H29" s="83">
        <v>17250789.834348436</v>
      </c>
      <c r="I29" s="83">
        <v>17227509.859999999</v>
      </c>
      <c r="J29" s="75">
        <f t="shared" si="0"/>
        <v>-23279.974348437041</v>
      </c>
      <c r="K29" s="54"/>
    </row>
    <row r="30" spans="1:11" s="45" customFormat="1" ht="15" customHeight="1" x14ac:dyDescent="0.35">
      <c r="A30" s="79">
        <v>5965546000109</v>
      </c>
      <c r="B30" s="80" t="s">
        <v>248</v>
      </c>
      <c r="C30" s="80" t="s">
        <v>66</v>
      </c>
      <c r="D30" s="81">
        <v>237</v>
      </c>
      <c r="E30" s="81">
        <v>895</v>
      </c>
      <c r="F30" s="81">
        <v>1157019</v>
      </c>
      <c r="G30" s="87">
        <v>1.7313029481000001E-2</v>
      </c>
      <c r="H30" s="83">
        <v>14815056.954208603</v>
      </c>
      <c r="I30" s="83">
        <v>14795064.01</v>
      </c>
      <c r="J30" s="75">
        <f t="shared" si="0"/>
        <v>-19992.944208603352</v>
      </c>
      <c r="K30" s="54"/>
    </row>
    <row r="31" spans="1:11" s="45" customFormat="1" ht="15" customHeight="1" x14ac:dyDescent="0.35">
      <c r="A31" s="79">
        <v>13017462000163</v>
      </c>
      <c r="B31" s="80" t="s">
        <v>159</v>
      </c>
      <c r="C31" s="80" t="s">
        <v>89</v>
      </c>
      <c r="D31" s="81">
        <v>237</v>
      </c>
      <c r="E31" s="81">
        <v>895</v>
      </c>
      <c r="F31" s="81">
        <v>797219</v>
      </c>
      <c r="G31" s="87">
        <v>6.872616711E-3</v>
      </c>
      <c r="H31" s="83">
        <v>5881016.2663613325</v>
      </c>
      <c r="I31" s="83">
        <v>5873079.8200000003</v>
      </c>
      <c r="J31" s="75">
        <f t="shared" si="0"/>
        <v>-7936.4463613322005</v>
      </c>
      <c r="K31" s="54"/>
    </row>
    <row r="32" spans="1:11" s="45" customFormat="1" ht="15" customHeight="1" x14ac:dyDescent="0.35">
      <c r="A32" s="79">
        <v>53859112000169</v>
      </c>
      <c r="B32" s="80" t="s">
        <v>116</v>
      </c>
      <c r="C32" s="80" t="s">
        <v>112</v>
      </c>
      <c r="D32" s="81">
        <v>237</v>
      </c>
      <c r="E32" s="81">
        <v>895</v>
      </c>
      <c r="F32" s="81">
        <v>714577</v>
      </c>
      <c r="G32" s="87">
        <v>6.2385468079999996E-3</v>
      </c>
      <c r="H32" s="83">
        <v>5338431.7498064684</v>
      </c>
      <c r="I32" s="83">
        <v>5331227.53</v>
      </c>
      <c r="J32" s="75">
        <f t="shared" si="0"/>
        <v>-7204.2198064681143</v>
      </c>
      <c r="K32" s="54"/>
    </row>
    <row r="33" spans="1:11" s="45" customFormat="1" ht="15" customHeight="1" x14ac:dyDescent="0.35">
      <c r="A33" s="79">
        <v>27485069000109</v>
      </c>
      <c r="B33" s="80" t="s">
        <v>163</v>
      </c>
      <c r="C33" s="80" t="s">
        <v>91</v>
      </c>
      <c r="D33" s="81">
        <v>237</v>
      </c>
      <c r="E33" s="81">
        <v>895</v>
      </c>
      <c r="F33" s="81">
        <v>1169033</v>
      </c>
      <c r="G33" s="87">
        <v>3.9887111160000002E-3</v>
      </c>
      <c r="H33" s="83">
        <v>3413208.6719914498</v>
      </c>
      <c r="I33" s="83">
        <v>3408602.54</v>
      </c>
      <c r="J33" s="75">
        <f t="shared" si="0"/>
        <v>-4606.1319914497435</v>
      </c>
      <c r="K33" s="54"/>
    </row>
    <row r="34" spans="1:11" s="45" customFormat="1" ht="15" customHeight="1" x14ac:dyDescent="0.35">
      <c r="A34" s="79">
        <v>23664303000104</v>
      </c>
      <c r="B34" s="80" t="s">
        <v>154</v>
      </c>
      <c r="C34" s="80" t="s">
        <v>127</v>
      </c>
      <c r="D34" s="81">
        <v>237</v>
      </c>
      <c r="E34" s="81">
        <v>895</v>
      </c>
      <c r="F34" s="81">
        <v>724386</v>
      </c>
      <c r="G34" s="87">
        <v>2.5070062339999999E-3</v>
      </c>
      <c r="H34" s="83">
        <v>2145288.3319264851</v>
      </c>
      <c r="I34" s="83">
        <v>2142393.2599999998</v>
      </c>
      <c r="J34" s="75">
        <f t="shared" si="0"/>
        <v>-2895.0719264852814</v>
      </c>
      <c r="K34" s="54"/>
    </row>
    <row r="35" spans="1:11" s="58" customFormat="1" ht="17.25" customHeight="1" x14ac:dyDescent="0.35">
      <c r="A35" s="84"/>
      <c r="B35" s="84"/>
      <c r="C35" s="84"/>
      <c r="D35" s="76"/>
      <c r="E35" s="76"/>
      <c r="F35" s="76"/>
      <c r="G35" s="76">
        <f>SUM(G12:G34)</f>
        <v>1</v>
      </c>
      <c r="H35" s="76">
        <f>SUM(H12:H34)</f>
        <v>855717190.93946874</v>
      </c>
      <c r="I35" s="76">
        <f>SUM(I12:I34)</f>
        <v>854562399.11999989</v>
      </c>
      <c r="J35" s="76">
        <f>SUM(J12:J34)</f>
        <v>-1154791.8194686868</v>
      </c>
    </row>
  </sheetData>
  <autoFilter ref="A11:J11" xr:uid="{00000000-0009-0000-0000-000005000000}">
    <sortState xmlns:xlrd2="http://schemas.microsoft.com/office/spreadsheetml/2017/richdata2" ref="A12:K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EE1E-3007-4070-91BD-01C0DD0F6754}">
  <sheetPr>
    <pageSetUpPr fitToPage="1"/>
  </sheetPr>
  <dimension ref="A1:K22"/>
  <sheetViews>
    <sheetView showGridLines="0" zoomScale="90" zoomScaleNormal="90" workbookViewId="0">
      <selection activeCell="J8" sqref="J8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7.7265625" style="48" bestFit="1" customWidth="1"/>
    <col min="8" max="8" width="15.26953125" style="48" customWidth="1"/>
    <col min="9" max="9" width="19.81640625" style="48" bestFit="1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239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63" t="s">
        <v>73</v>
      </c>
      <c r="H4" s="64">
        <f>SUM(H12:H21)</f>
        <v>275667791.28008795</v>
      </c>
      <c r="I4" s="65">
        <v>1</v>
      </c>
      <c r="J4" s="66">
        <v>10</v>
      </c>
    </row>
    <row r="5" spans="1:11" s="44" customFormat="1" ht="16" customHeight="1" x14ac:dyDescent="0.35">
      <c r="B5" s="50"/>
      <c r="C5" s="56"/>
      <c r="E5" s="37"/>
      <c r="F5" s="46"/>
      <c r="G5" s="94" t="s">
        <v>74</v>
      </c>
      <c r="H5" s="128">
        <v>920510.49</v>
      </c>
      <c r="I5" s="96" t="s">
        <v>54</v>
      </c>
      <c r="J5" s="96" t="s">
        <v>54</v>
      </c>
    </row>
    <row r="6" spans="1:11" s="44" customFormat="1" ht="16" customHeight="1" x14ac:dyDescent="0.35">
      <c r="B6" s="55"/>
      <c r="C6" s="56"/>
      <c r="D6" s="56"/>
      <c r="E6" s="56"/>
      <c r="G6" s="94" t="s">
        <v>53</v>
      </c>
      <c r="H6" s="95">
        <v>78400643.709999993</v>
      </c>
      <c r="I6" s="97">
        <v>1</v>
      </c>
      <c r="J6" s="96"/>
    </row>
    <row r="7" spans="1:11" s="44" customFormat="1" ht="16" customHeight="1" x14ac:dyDescent="0.35">
      <c r="B7" s="55"/>
      <c r="C7" s="57"/>
      <c r="D7" s="56"/>
      <c r="E7" s="56"/>
      <c r="G7" s="94" t="s">
        <v>75</v>
      </c>
      <c r="H7" s="95">
        <v>196346637.08000004</v>
      </c>
      <c r="I7" s="97" t="s">
        <v>54</v>
      </c>
      <c r="J7" s="96">
        <v>94</v>
      </c>
    </row>
    <row r="8" spans="1:11" s="44" customFormat="1" ht="16" customHeight="1" x14ac:dyDescent="0.35">
      <c r="B8" s="55"/>
      <c r="C8" s="57"/>
      <c r="D8" s="56"/>
      <c r="E8" s="56"/>
      <c r="G8" s="67" t="s">
        <v>76</v>
      </c>
      <c r="H8" s="68">
        <f>SUM(H5:H7)</f>
        <v>275667791.28000003</v>
      </c>
      <c r="I8" s="69">
        <f>H8/H4</f>
        <v>0.99999999999968103</v>
      </c>
      <c r="J8" s="70" t="s">
        <v>54</v>
      </c>
    </row>
    <row r="9" spans="1:11" s="44" customFormat="1" ht="16" customHeight="1" x14ac:dyDescent="0.35">
      <c r="B9" s="55"/>
      <c r="C9" s="57"/>
      <c r="D9" s="56"/>
      <c r="E9" s="56"/>
      <c r="G9" s="71" t="s">
        <v>55</v>
      </c>
      <c r="H9" s="72">
        <f>J22</f>
        <v>-8.798984345048666E-5</v>
      </c>
      <c r="I9" s="73">
        <f>H9/H4</f>
        <v>-3.1918797274755232E-13</v>
      </c>
      <c r="J9" s="74">
        <f>'Demonstrativo Consolidado'!P12</f>
        <v>1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165</v>
      </c>
      <c r="H11" s="78" t="s">
        <v>166</v>
      </c>
      <c r="I11" s="77" t="s">
        <v>167</v>
      </c>
      <c r="J11" s="77" t="s">
        <v>168</v>
      </c>
    </row>
    <row r="12" spans="1:11" s="45" customFormat="1" ht="15" customHeight="1" x14ac:dyDescent="0.35">
      <c r="A12" s="79">
        <v>6981180000116</v>
      </c>
      <c r="B12" s="80" t="s">
        <v>133</v>
      </c>
      <c r="C12" s="80" t="s">
        <v>69</v>
      </c>
      <c r="D12" s="81">
        <v>237</v>
      </c>
      <c r="E12" s="81">
        <v>895</v>
      </c>
      <c r="F12" s="81">
        <v>767859</v>
      </c>
      <c r="G12" s="87">
        <v>4.7580063532999997E-2</v>
      </c>
      <c r="H12" s="83">
        <v>13116291.023222387</v>
      </c>
      <c r="I12" s="83">
        <v>13116291.02</v>
      </c>
      <c r="J12" s="75">
        <f>I12-H12</f>
        <v>-3.222387284040451E-3</v>
      </c>
      <c r="K12" s="54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0.45794371041800003</v>
      </c>
      <c r="H13" s="83">
        <v>126240331.1814982</v>
      </c>
      <c r="I13" s="83">
        <v>126240331.18000001</v>
      </c>
      <c r="J13" s="75">
        <f t="shared" ref="J13:J21" si="0">I13-H13</f>
        <v>-1.4981925487518311E-3</v>
      </c>
      <c r="K13" s="54"/>
    </row>
    <row r="14" spans="1:11" s="45" customFormat="1" ht="15" customHeight="1" x14ac:dyDescent="0.35">
      <c r="A14" s="79">
        <v>10835932000108</v>
      </c>
      <c r="B14" s="80" t="s">
        <v>145</v>
      </c>
      <c r="C14" s="80" t="s">
        <v>104</v>
      </c>
      <c r="D14" s="81">
        <v>237</v>
      </c>
      <c r="E14" s="81">
        <v>895</v>
      </c>
      <c r="F14" s="81">
        <v>714216</v>
      </c>
      <c r="G14" s="87">
        <v>9.1120915104E-2</v>
      </c>
      <c r="H14" s="83">
        <v>25119101.406201255</v>
      </c>
      <c r="I14" s="83">
        <v>25119101.41</v>
      </c>
      <c r="J14" s="75">
        <f t="shared" si="0"/>
        <v>3.7987455725669861E-3</v>
      </c>
      <c r="K14" s="54"/>
    </row>
    <row r="15" spans="1:11" s="45" customFormat="1" ht="15" customHeight="1" x14ac:dyDescent="0.35">
      <c r="A15" s="79">
        <v>4172213000151</v>
      </c>
      <c r="B15" s="80" t="s">
        <v>153</v>
      </c>
      <c r="C15" s="80" t="s">
        <v>125</v>
      </c>
      <c r="D15" s="81">
        <v>237</v>
      </c>
      <c r="E15" s="81">
        <v>895</v>
      </c>
      <c r="F15" s="81">
        <v>797677</v>
      </c>
      <c r="G15" s="87">
        <v>0.12984461275699999</v>
      </c>
      <c r="H15" s="83">
        <v>35793977.608303107</v>
      </c>
      <c r="I15" s="83">
        <v>35793977.609999999</v>
      </c>
      <c r="J15" s="75">
        <f t="shared" si="0"/>
        <v>1.6968920826911926E-3</v>
      </c>
      <c r="K15" s="54"/>
    </row>
    <row r="16" spans="1:11" s="45" customFormat="1" ht="15" customHeight="1" x14ac:dyDescent="0.35">
      <c r="A16" s="79">
        <v>7522669000192</v>
      </c>
      <c r="B16" s="80" t="s">
        <v>233</v>
      </c>
      <c r="C16" s="80" t="s">
        <v>94</v>
      </c>
      <c r="D16" s="81">
        <v>237</v>
      </c>
      <c r="E16" s="81">
        <v>895</v>
      </c>
      <c r="F16" s="81">
        <v>791156</v>
      </c>
      <c r="G16" s="87">
        <v>7.3297597086999997E-2</v>
      </c>
      <c r="H16" s="83">
        <v>20205786.69513192</v>
      </c>
      <c r="I16" s="83">
        <v>20205786.699999999</v>
      </c>
      <c r="J16" s="75">
        <f t="shared" si="0"/>
        <v>4.8680789768695831E-3</v>
      </c>
      <c r="K16" s="54"/>
    </row>
    <row r="17" spans="1:11" s="45" customFormat="1" ht="15" customHeight="1" x14ac:dyDescent="0.35">
      <c r="A17" s="79">
        <v>6840748000189</v>
      </c>
      <c r="B17" s="80" t="s">
        <v>147</v>
      </c>
      <c r="C17" s="80" t="s">
        <v>68</v>
      </c>
      <c r="D17" s="81">
        <v>237</v>
      </c>
      <c r="E17" s="81">
        <v>895</v>
      </c>
      <c r="F17" s="81">
        <v>797456</v>
      </c>
      <c r="G17" s="87">
        <v>9.4363995736999995E-2</v>
      </c>
      <c r="H17" s="83">
        <v>26013114.281217277</v>
      </c>
      <c r="I17" s="83">
        <v>26013114.280000001</v>
      </c>
      <c r="J17" s="75">
        <f t="shared" si="0"/>
        <v>-1.217275857925415E-3</v>
      </c>
      <c r="K17" s="54"/>
    </row>
    <row r="18" spans="1:11" s="45" customFormat="1" ht="15" customHeight="1" x14ac:dyDescent="0.35">
      <c r="A18" s="79">
        <v>8324196000181</v>
      </c>
      <c r="B18" s="80" t="s">
        <v>151</v>
      </c>
      <c r="C18" s="80" t="s">
        <v>88</v>
      </c>
      <c r="D18" s="81">
        <v>237</v>
      </c>
      <c r="E18" s="81">
        <v>895</v>
      </c>
      <c r="F18" s="81">
        <v>714232</v>
      </c>
      <c r="G18" s="87">
        <v>9.64722785E-4</v>
      </c>
      <c r="H18" s="83">
        <v>265942.99944178911</v>
      </c>
      <c r="I18" s="83">
        <v>265943</v>
      </c>
      <c r="J18" s="75">
        <f t="shared" si="0"/>
        <v>5.582108860835433E-4</v>
      </c>
      <c r="K18" s="54"/>
    </row>
    <row r="19" spans="1:11" s="45" customFormat="1" ht="15" customHeight="1" x14ac:dyDescent="0.35">
      <c r="A19" s="79">
        <v>5965546000109</v>
      </c>
      <c r="B19" s="80" t="s">
        <v>248</v>
      </c>
      <c r="C19" s="80" t="s">
        <v>66</v>
      </c>
      <c r="D19" s="81">
        <v>237</v>
      </c>
      <c r="E19" s="81">
        <v>895</v>
      </c>
      <c r="F19" s="81">
        <v>1157019</v>
      </c>
      <c r="G19" s="87">
        <v>8.9691674663000001E-2</v>
      </c>
      <c r="H19" s="83">
        <v>24725105.850485738</v>
      </c>
      <c r="I19" s="83">
        <v>24725105.850000001</v>
      </c>
      <c r="J19" s="75">
        <f t="shared" si="0"/>
        <v>-4.8573687672615051E-4</v>
      </c>
      <c r="K19" s="54"/>
    </row>
    <row r="20" spans="1:11" s="45" customFormat="1" ht="15" customHeight="1" x14ac:dyDescent="0.35">
      <c r="A20" s="79">
        <v>27485069000109</v>
      </c>
      <c r="B20" s="80" t="s">
        <v>163</v>
      </c>
      <c r="C20" s="80" t="s">
        <v>91</v>
      </c>
      <c r="D20" s="81">
        <v>237</v>
      </c>
      <c r="E20" s="81">
        <v>895</v>
      </c>
      <c r="F20" s="81">
        <v>1169033</v>
      </c>
      <c r="G20" s="87">
        <v>6.9035017510000003E-3</v>
      </c>
      <c r="H20" s="83">
        <v>1903073.0796952264</v>
      </c>
      <c r="I20" s="83">
        <v>1903073.08</v>
      </c>
      <c r="J20" s="75">
        <f t="shared" si="0"/>
        <v>3.0477368272840977E-4</v>
      </c>
      <c r="K20" s="54"/>
    </row>
    <row r="21" spans="1:11" s="45" customFormat="1" ht="15" customHeight="1" x14ac:dyDescent="0.35">
      <c r="A21" s="79">
        <v>23664303000104</v>
      </c>
      <c r="B21" s="80" t="s">
        <v>154</v>
      </c>
      <c r="C21" s="80" t="s">
        <v>127</v>
      </c>
      <c r="D21" s="81">
        <v>237</v>
      </c>
      <c r="E21" s="81">
        <v>895</v>
      </c>
      <c r="F21" s="81">
        <v>724386</v>
      </c>
      <c r="G21" s="87">
        <v>8.2892061650000001E-3</v>
      </c>
      <c r="H21" s="83">
        <v>2285067.1548910984</v>
      </c>
      <c r="I21" s="82">
        <v>2285067.15</v>
      </c>
      <c r="J21" s="75">
        <f t="shared" si="0"/>
        <v>-4.8910984769463539E-3</v>
      </c>
      <c r="K21" s="54"/>
    </row>
    <row r="22" spans="1:11" s="58" customFormat="1" ht="17.25" customHeight="1" x14ac:dyDescent="0.35">
      <c r="A22" s="84"/>
      <c r="B22" s="84"/>
      <c r="C22" s="84"/>
      <c r="D22" s="76"/>
      <c r="E22" s="76"/>
      <c r="F22" s="76"/>
      <c r="G22" s="76">
        <f>SUM(G12:G21)</f>
        <v>0.99999999999999989</v>
      </c>
      <c r="H22" s="76">
        <f>SUM(H12:H21)</f>
        <v>275667791.28008795</v>
      </c>
      <c r="I22" s="76">
        <f>SUM(I12:I21)</f>
        <v>275667791.27999997</v>
      </c>
      <c r="J22" s="76">
        <f>SUM(J12:J21)</f>
        <v>-8.798984345048666E-5</v>
      </c>
    </row>
  </sheetData>
  <autoFilter ref="A11:J11" xr:uid="{00000000-0009-0000-0000-000005000000}">
    <sortState xmlns:xlrd2="http://schemas.microsoft.com/office/spreadsheetml/2017/richdata2" ref="A12:K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K79"/>
  <sheetViews>
    <sheetView showGridLines="0" topLeftCell="B1" zoomScale="90" zoomScaleNormal="90" workbookViewId="0">
      <selection activeCell="J6" sqref="J6"/>
    </sheetView>
  </sheetViews>
  <sheetFormatPr defaultColWidth="9.1796875" defaultRowHeight="13" x14ac:dyDescent="0.3"/>
  <cols>
    <col min="1" max="1" width="18.1796875" style="48" customWidth="1"/>
    <col min="2" max="2" width="56.453125" style="48" bestFit="1" customWidth="1"/>
    <col min="3" max="3" width="19.54296875" style="48" customWidth="1"/>
    <col min="4" max="4" width="8.26953125" style="42" customWidth="1"/>
    <col min="5" max="5" width="11.26953125" style="42" customWidth="1"/>
    <col min="6" max="6" width="10.453125" style="42" bestFit="1" customWidth="1"/>
    <col min="7" max="7" width="19.81640625" style="48" customWidth="1"/>
    <col min="8" max="8" width="15.26953125" style="48" customWidth="1"/>
    <col min="9" max="9" width="19.26953125" style="48" customWidth="1"/>
    <col min="10" max="10" width="24.26953125" style="48" bestFit="1" customWidth="1"/>
    <col min="11" max="12" width="16.1796875" style="48" bestFit="1" customWidth="1"/>
    <col min="13" max="14" width="9.1796875" style="48" customWidth="1"/>
    <col min="15" max="16384" width="9.1796875" style="48"/>
  </cols>
  <sheetData>
    <row r="1" spans="1:11" customFormat="1" ht="27.75" customHeight="1" x14ac:dyDescent="0.35">
      <c r="A1" s="212" t="s">
        <v>240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customFormat="1" ht="9" customHeight="1" x14ac:dyDescent="0.35">
      <c r="B2" s="40"/>
      <c r="D2" s="41"/>
      <c r="E2" s="41"/>
      <c r="F2" s="42"/>
      <c r="G2" s="41"/>
      <c r="H2" s="40" t="s">
        <v>72</v>
      </c>
      <c r="I2" s="40"/>
      <c r="J2" s="43"/>
    </row>
    <row r="3" spans="1:11" s="44" customFormat="1" ht="16" customHeight="1" x14ac:dyDescent="0.35">
      <c r="D3" s="56"/>
      <c r="E3" s="56"/>
      <c r="F3" s="45"/>
      <c r="G3" s="61"/>
      <c r="H3" s="62" t="s">
        <v>50</v>
      </c>
      <c r="I3" s="62" t="s">
        <v>51</v>
      </c>
      <c r="J3" s="62" t="s">
        <v>52</v>
      </c>
    </row>
    <row r="4" spans="1:11" s="44" customFormat="1" ht="16" customHeight="1" x14ac:dyDescent="0.35">
      <c r="B4" s="56"/>
      <c r="C4" s="56"/>
      <c r="D4" s="56"/>
      <c r="E4" s="56"/>
      <c r="F4" s="46"/>
      <c r="G4" s="130" t="s">
        <v>73</v>
      </c>
      <c r="H4" s="131">
        <v>82783343.313612491</v>
      </c>
      <c r="I4" s="132">
        <v>1</v>
      </c>
      <c r="J4" s="133">
        <v>67</v>
      </c>
    </row>
    <row r="5" spans="1:11" s="44" customFormat="1" ht="16" customHeight="1" x14ac:dyDescent="0.35">
      <c r="B5" s="50"/>
      <c r="C5" s="56"/>
      <c r="E5" s="37"/>
      <c r="F5" s="46"/>
      <c r="G5" s="134" t="s">
        <v>74</v>
      </c>
      <c r="H5" s="128">
        <v>6904814.0599999996</v>
      </c>
      <c r="I5" s="135" t="s">
        <v>54</v>
      </c>
      <c r="J5" s="136" t="s">
        <v>54</v>
      </c>
    </row>
    <row r="6" spans="1:11" s="44" customFormat="1" ht="16" customHeight="1" x14ac:dyDescent="0.35">
      <c r="B6" s="55"/>
      <c r="C6" s="56"/>
      <c r="D6" s="56"/>
      <c r="E6" s="56"/>
      <c r="G6" s="134" t="s">
        <v>53</v>
      </c>
      <c r="H6" s="128">
        <v>75871590.680000007</v>
      </c>
      <c r="I6" s="135" t="s">
        <v>54</v>
      </c>
      <c r="J6" s="136">
        <v>101</v>
      </c>
    </row>
    <row r="7" spans="1:11" s="44" customFormat="1" ht="16" customHeight="1" x14ac:dyDescent="0.35">
      <c r="B7" s="55"/>
      <c r="C7" s="57"/>
      <c r="D7" s="56"/>
      <c r="E7" s="56"/>
      <c r="G7" s="134" t="s">
        <v>75</v>
      </c>
      <c r="H7" s="128">
        <v>6941.2599999999993</v>
      </c>
      <c r="I7" s="135" t="s">
        <v>54</v>
      </c>
      <c r="J7" s="136">
        <v>33</v>
      </c>
    </row>
    <row r="8" spans="1:11" s="44" customFormat="1" ht="15.5" x14ac:dyDescent="0.35">
      <c r="B8" s="55"/>
      <c r="C8" s="57"/>
      <c r="D8" s="56"/>
      <c r="E8" s="56"/>
      <c r="G8" s="137" t="s">
        <v>170</v>
      </c>
      <c r="H8" s="129">
        <f>SUM(H5:H7)</f>
        <v>82783346.000000015</v>
      </c>
      <c r="I8" s="138">
        <f>H8/H4</f>
        <v>1.0000000324508218</v>
      </c>
      <c r="J8" s="139">
        <v>67</v>
      </c>
    </row>
    <row r="9" spans="1:11" s="44" customFormat="1" ht="16" customHeight="1" x14ac:dyDescent="0.35">
      <c r="B9" s="55"/>
      <c r="C9" s="57"/>
      <c r="D9" s="56"/>
      <c r="E9" s="56"/>
      <c r="G9" s="140" t="s">
        <v>55</v>
      </c>
      <c r="H9" s="127">
        <f>IF(H8-H4&gt;0,0,H8-H4)</f>
        <v>0</v>
      </c>
      <c r="I9" s="141">
        <f>H9/H4</f>
        <v>0</v>
      </c>
      <c r="J9" s="142">
        <v>0</v>
      </c>
    </row>
    <row r="10" spans="1:11" s="44" customFormat="1" ht="16" customHeight="1" x14ac:dyDescent="0.35">
      <c r="A10" s="47"/>
      <c r="C10" s="47"/>
      <c r="F10" s="46"/>
    </row>
    <row r="11" spans="1:11" s="46" customFormat="1" ht="39" customHeight="1" x14ac:dyDescent="0.35">
      <c r="A11" s="77" t="s">
        <v>56</v>
      </c>
      <c r="B11" s="77" t="s">
        <v>57</v>
      </c>
      <c r="C11" s="77" t="s">
        <v>58</v>
      </c>
      <c r="D11" s="77" t="s">
        <v>59</v>
      </c>
      <c r="E11" s="78" t="s">
        <v>60</v>
      </c>
      <c r="F11" s="78" t="s">
        <v>61</v>
      </c>
      <c r="G11" s="78" t="s">
        <v>62</v>
      </c>
      <c r="H11" s="78" t="s">
        <v>77</v>
      </c>
      <c r="I11" s="77" t="s">
        <v>78</v>
      </c>
      <c r="J11" s="77" t="s">
        <v>79</v>
      </c>
    </row>
    <row r="12" spans="1:11" s="45" customFormat="1" ht="15" customHeight="1" x14ac:dyDescent="0.35">
      <c r="A12" s="79">
        <v>2016440000162</v>
      </c>
      <c r="B12" s="80" t="s">
        <v>95</v>
      </c>
      <c r="C12" s="80" t="s">
        <v>87</v>
      </c>
      <c r="D12" s="81">
        <v>237</v>
      </c>
      <c r="E12" s="81">
        <v>895</v>
      </c>
      <c r="F12" s="81">
        <v>714313</v>
      </c>
      <c r="G12" s="87">
        <v>3.5649952743999999E-2</v>
      </c>
      <c r="H12" s="83">
        <v>2951222.2771143722</v>
      </c>
      <c r="I12" s="83">
        <v>2951222.2771143722</v>
      </c>
      <c r="J12" s="75">
        <f>I12-H12</f>
        <v>0</v>
      </c>
      <c r="K12" s="54"/>
    </row>
    <row r="13" spans="1:11" s="45" customFormat="1" ht="15" customHeight="1" x14ac:dyDescent="0.35">
      <c r="A13" s="79">
        <v>2341467000120</v>
      </c>
      <c r="B13" s="80" t="s">
        <v>128</v>
      </c>
      <c r="C13" s="80" t="s">
        <v>129</v>
      </c>
      <c r="D13" s="81">
        <v>237</v>
      </c>
      <c r="E13" s="81">
        <v>895</v>
      </c>
      <c r="F13" s="81">
        <v>1160729</v>
      </c>
      <c r="G13" s="87">
        <v>2.0591113205000001E-2</v>
      </c>
      <c r="H13" s="83">
        <v>1704601.1936467518</v>
      </c>
      <c r="I13" s="83">
        <v>1704601.1936467518</v>
      </c>
      <c r="J13" s="75">
        <f t="shared" ref="J13:J78" si="0">I13-H13</f>
        <v>0</v>
      </c>
      <c r="K13" s="54"/>
    </row>
    <row r="14" spans="1:11" s="45" customFormat="1" ht="15" customHeight="1" x14ac:dyDescent="0.35">
      <c r="A14" s="79">
        <v>33050071000158</v>
      </c>
      <c r="B14" s="80" t="s">
        <v>140</v>
      </c>
      <c r="C14" s="80" t="s">
        <v>103</v>
      </c>
      <c r="D14" s="81">
        <v>237</v>
      </c>
      <c r="E14" s="81">
        <v>895</v>
      </c>
      <c r="F14" s="81">
        <v>797758</v>
      </c>
      <c r="G14" s="87">
        <v>2.9094464721999998E-2</v>
      </c>
      <c r="H14" s="83">
        <v>2408537.0616307035</v>
      </c>
      <c r="I14" s="83">
        <v>2408537.0616307035</v>
      </c>
      <c r="J14" s="75">
        <f t="shared" si="0"/>
        <v>0</v>
      </c>
      <c r="K14" s="54"/>
    </row>
    <row r="15" spans="1:11" s="45" customFormat="1" ht="15" customHeight="1" x14ac:dyDescent="0.35">
      <c r="A15" s="79">
        <v>2302100000106</v>
      </c>
      <c r="B15" s="80" t="s">
        <v>136</v>
      </c>
      <c r="C15" s="80" t="s">
        <v>106</v>
      </c>
      <c r="D15" s="81">
        <v>237</v>
      </c>
      <c r="E15" s="81">
        <v>895</v>
      </c>
      <c r="F15" s="81">
        <v>714550</v>
      </c>
      <c r="G15" s="87">
        <v>2.3917224202000001E-2</v>
      </c>
      <c r="H15" s="83">
        <v>1979947.7822207494</v>
      </c>
      <c r="I15" s="83">
        <v>1979947.7822207494</v>
      </c>
      <c r="J15" s="75">
        <f t="shared" si="0"/>
        <v>0</v>
      </c>
      <c r="K15" s="54"/>
    </row>
    <row r="16" spans="1:11" s="45" customFormat="1" ht="15" customHeight="1" x14ac:dyDescent="0.35">
      <c r="A16" s="79">
        <v>7282377000120</v>
      </c>
      <c r="B16" s="80" t="s">
        <v>100</v>
      </c>
      <c r="C16" s="80" t="s">
        <v>131</v>
      </c>
      <c r="D16" s="81">
        <v>237</v>
      </c>
      <c r="E16" s="81">
        <v>895</v>
      </c>
      <c r="F16" s="81">
        <v>783765</v>
      </c>
      <c r="G16" s="87">
        <v>8.8784789650000005E-3</v>
      </c>
      <c r="H16" s="83">
        <v>734990.1722922012</v>
      </c>
      <c r="I16" s="83">
        <v>734990.1722922012</v>
      </c>
      <c r="J16" s="75">
        <f t="shared" si="0"/>
        <v>0</v>
      </c>
      <c r="K16" s="54"/>
    </row>
    <row r="17" spans="1:11" s="45" customFormat="1" ht="15" customHeight="1" x14ac:dyDescent="0.35">
      <c r="A17" s="79">
        <v>5965546000109</v>
      </c>
      <c r="B17" s="80" t="s">
        <v>248</v>
      </c>
      <c r="C17" s="80" t="s">
        <v>66</v>
      </c>
      <c r="D17" s="81">
        <v>237</v>
      </c>
      <c r="E17" s="81">
        <v>895</v>
      </c>
      <c r="F17" s="81">
        <v>1157019</v>
      </c>
      <c r="G17" s="87">
        <v>5.3439855580000003E-3</v>
      </c>
      <c r="H17" s="83">
        <v>442392.99110842601</v>
      </c>
      <c r="I17" s="83">
        <v>442392.99110842601</v>
      </c>
      <c r="J17" s="75">
        <f t="shared" si="0"/>
        <v>0</v>
      </c>
      <c r="K17" s="54"/>
    </row>
    <row r="18" spans="1:11" s="45" customFormat="1" ht="15" customHeight="1" x14ac:dyDescent="0.35">
      <c r="A18" s="79">
        <v>12272084000100</v>
      </c>
      <c r="B18" s="80" t="s">
        <v>141</v>
      </c>
      <c r="C18" s="80" t="s">
        <v>65</v>
      </c>
      <c r="D18" s="81">
        <v>237</v>
      </c>
      <c r="E18" s="81">
        <v>895</v>
      </c>
      <c r="F18" s="81">
        <v>797421</v>
      </c>
      <c r="G18" s="87">
        <v>1.1754534901000001E-2</v>
      </c>
      <c r="H18" s="83">
        <v>973079.69819916831</v>
      </c>
      <c r="I18" s="83">
        <v>973079.69819916831</v>
      </c>
      <c r="J18" s="75">
        <f t="shared" si="0"/>
        <v>0</v>
      </c>
      <c r="K18" s="54"/>
    </row>
    <row r="19" spans="1:11" s="45" customFormat="1" ht="15" customHeight="1" x14ac:dyDescent="0.35">
      <c r="A19" s="79">
        <v>7522669000192</v>
      </c>
      <c r="B19" s="80" t="s">
        <v>233</v>
      </c>
      <c r="C19" s="80" t="s">
        <v>94</v>
      </c>
      <c r="D19" s="81">
        <v>237</v>
      </c>
      <c r="E19" s="81">
        <v>895</v>
      </c>
      <c r="F19" s="81">
        <v>791156</v>
      </c>
      <c r="G19" s="87">
        <v>1.7441851955E-2</v>
      </c>
      <c r="H19" s="83">
        <v>1443894.8183883592</v>
      </c>
      <c r="I19" s="83">
        <v>1443894.8183883592</v>
      </c>
      <c r="J19" s="75">
        <f t="shared" si="0"/>
        <v>0</v>
      </c>
      <c r="K19" s="54"/>
    </row>
    <row r="20" spans="1:11" s="45" customFormat="1" ht="15" customHeight="1" x14ac:dyDescent="0.35">
      <c r="A20" s="79">
        <v>8467115000100</v>
      </c>
      <c r="B20" s="80" t="s">
        <v>143</v>
      </c>
      <c r="C20" s="80" t="s">
        <v>115</v>
      </c>
      <c r="D20" s="81">
        <v>237</v>
      </c>
      <c r="E20" s="81">
        <v>895</v>
      </c>
      <c r="F20" s="81">
        <v>808296</v>
      </c>
      <c r="G20" s="87">
        <v>1.9404393342E-2</v>
      </c>
      <c r="H20" s="83">
        <v>1606360.5558275506</v>
      </c>
      <c r="I20" s="83">
        <v>1606360.5558275506</v>
      </c>
      <c r="J20" s="75">
        <f t="shared" si="0"/>
        <v>0</v>
      </c>
      <c r="K20" s="54"/>
    </row>
    <row r="21" spans="1:11" s="45" customFormat="1" ht="15" customHeight="1" x14ac:dyDescent="0.35">
      <c r="A21" s="79">
        <v>8336783000190</v>
      </c>
      <c r="B21" s="80" t="s">
        <v>134</v>
      </c>
      <c r="C21" s="80" t="s">
        <v>85</v>
      </c>
      <c r="D21" s="81">
        <v>237</v>
      </c>
      <c r="E21" s="81">
        <v>895</v>
      </c>
      <c r="F21" s="81">
        <v>804517</v>
      </c>
      <c r="G21" s="87">
        <v>4.6191116482E-2</v>
      </c>
      <c r="H21" s="83">
        <v>3823855.0537725752</v>
      </c>
      <c r="I21" s="83">
        <v>3823855.0537725752</v>
      </c>
      <c r="J21" s="75">
        <f t="shared" si="0"/>
        <v>0</v>
      </c>
      <c r="K21" s="54"/>
    </row>
    <row r="22" spans="1:11" s="45" customFormat="1" ht="15" customHeight="1" x14ac:dyDescent="0.35">
      <c r="A22" s="79">
        <v>1543032000104</v>
      </c>
      <c r="B22" s="80" t="s">
        <v>144</v>
      </c>
      <c r="C22" s="80" t="s">
        <v>124</v>
      </c>
      <c r="D22" s="81">
        <v>237</v>
      </c>
      <c r="E22" s="81">
        <v>895</v>
      </c>
      <c r="F22" s="81">
        <v>714569</v>
      </c>
      <c r="G22" s="87">
        <v>3.6231783238999997E-2</v>
      </c>
      <c r="H22" s="83">
        <v>2999388.150774694</v>
      </c>
      <c r="I22" s="83">
        <v>2999388.150774694</v>
      </c>
      <c r="J22" s="75">
        <f t="shared" si="0"/>
        <v>0</v>
      </c>
      <c r="K22" s="54"/>
    </row>
    <row r="23" spans="1:11" s="45" customFormat="1" ht="15" customHeight="1" x14ac:dyDescent="0.35">
      <c r="A23" s="79">
        <v>4895728000180</v>
      </c>
      <c r="B23" s="80" t="s">
        <v>169</v>
      </c>
      <c r="C23" s="80" t="s">
        <v>63</v>
      </c>
      <c r="D23" s="81">
        <v>237</v>
      </c>
      <c r="E23" s="81">
        <v>895</v>
      </c>
      <c r="F23" s="81">
        <v>715387</v>
      </c>
      <c r="G23" s="87">
        <v>3.0865245344000002E-2</v>
      </c>
      <c r="H23" s="83">
        <v>2555128.2017371156</v>
      </c>
      <c r="I23" s="83">
        <v>2555128.2017371156</v>
      </c>
      <c r="J23" s="75">
        <f t="shared" si="0"/>
        <v>0</v>
      </c>
      <c r="K23" s="54"/>
    </row>
    <row r="24" spans="1:11" s="45" customFormat="1" ht="15" customHeight="1" x14ac:dyDescent="0.35">
      <c r="A24" s="79">
        <v>10835932000108</v>
      </c>
      <c r="B24" s="80" t="s">
        <v>145</v>
      </c>
      <c r="C24" s="80" t="s">
        <v>104</v>
      </c>
      <c r="D24" s="81">
        <v>237</v>
      </c>
      <c r="E24" s="81">
        <v>895</v>
      </c>
      <c r="F24" s="81">
        <v>714216</v>
      </c>
      <c r="G24" s="87">
        <v>3.7436502842000001E-2</v>
      </c>
      <c r="H24" s="83">
        <v>3099118.8672132953</v>
      </c>
      <c r="I24" s="83">
        <v>3099118.8672132953</v>
      </c>
      <c r="J24" s="75">
        <f t="shared" si="0"/>
        <v>0</v>
      </c>
      <c r="K24" s="54"/>
    </row>
    <row r="25" spans="1:11" s="45" customFormat="1" ht="15" customHeight="1" x14ac:dyDescent="0.35">
      <c r="A25" s="79">
        <v>25086034000171</v>
      </c>
      <c r="B25" s="80" t="s">
        <v>101</v>
      </c>
      <c r="C25" s="80" t="s">
        <v>111</v>
      </c>
      <c r="D25" s="81">
        <v>237</v>
      </c>
      <c r="E25" s="81">
        <v>895</v>
      </c>
      <c r="F25" s="81">
        <v>715468</v>
      </c>
      <c r="G25" s="87">
        <v>7.1008537589999999E-3</v>
      </c>
      <c r="H25" s="83">
        <v>587832.41451338679</v>
      </c>
      <c r="I25" s="83">
        <v>587832.41451338679</v>
      </c>
      <c r="J25" s="75">
        <f t="shared" si="0"/>
        <v>0</v>
      </c>
      <c r="K25" s="54"/>
    </row>
    <row r="26" spans="1:11" s="45" customFormat="1" ht="15" customHeight="1" x14ac:dyDescent="0.35">
      <c r="A26" s="79">
        <v>6272793000184</v>
      </c>
      <c r="B26" s="80" t="s">
        <v>146</v>
      </c>
      <c r="C26" s="80" t="s">
        <v>109</v>
      </c>
      <c r="D26" s="81">
        <v>237</v>
      </c>
      <c r="E26" s="81">
        <v>895</v>
      </c>
      <c r="F26" s="81">
        <v>715352</v>
      </c>
      <c r="G26" s="87">
        <v>2.1847115130999999E-2</v>
      </c>
      <c r="H26" s="83">
        <v>1808577.2323291404</v>
      </c>
      <c r="I26" s="83">
        <v>1808577.2323291404</v>
      </c>
      <c r="J26" s="75">
        <f t="shared" si="0"/>
        <v>0</v>
      </c>
      <c r="K26" s="54"/>
    </row>
    <row r="27" spans="1:11" s="45" customFormat="1" ht="15" customHeight="1" x14ac:dyDescent="0.35">
      <c r="A27" s="79">
        <v>3467321000199</v>
      </c>
      <c r="B27" s="80" t="s">
        <v>99</v>
      </c>
      <c r="C27" s="80" t="s">
        <v>108</v>
      </c>
      <c r="D27" s="81">
        <v>237</v>
      </c>
      <c r="E27" s="81">
        <v>895</v>
      </c>
      <c r="F27" s="81">
        <v>797693</v>
      </c>
      <c r="G27" s="87">
        <v>2.1452570617999999E-2</v>
      </c>
      <c r="H27" s="83">
        <v>1775915.518436834</v>
      </c>
      <c r="I27" s="83">
        <v>1775915.518436834</v>
      </c>
      <c r="J27" s="75">
        <f t="shared" si="0"/>
        <v>0</v>
      </c>
      <c r="K27" s="54"/>
    </row>
    <row r="28" spans="1:11" s="45" customFormat="1" ht="15" customHeight="1" x14ac:dyDescent="0.35">
      <c r="A28" s="79">
        <v>6981180000116</v>
      </c>
      <c r="B28" s="80" t="s">
        <v>133</v>
      </c>
      <c r="C28" s="80" t="s">
        <v>69</v>
      </c>
      <c r="D28" s="81">
        <v>237</v>
      </c>
      <c r="E28" s="81">
        <v>895</v>
      </c>
      <c r="F28" s="81">
        <v>767859</v>
      </c>
      <c r="G28" s="87">
        <v>8.2045002667999994E-2</v>
      </c>
      <c r="H28" s="83">
        <v>6791959.623005392</v>
      </c>
      <c r="I28" s="83">
        <v>6791959.623005392</v>
      </c>
      <c r="J28" s="75">
        <f t="shared" si="0"/>
        <v>0</v>
      </c>
      <c r="K28" s="54"/>
    </row>
    <row r="29" spans="1:11" s="45" customFormat="1" ht="15" customHeight="1" x14ac:dyDescent="0.35">
      <c r="A29" s="79">
        <v>6840748000189</v>
      </c>
      <c r="B29" s="80" t="s">
        <v>147</v>
      </c>
      <c r="C29" s="80" t="s">
        <v>68</v>
      </c>
      <c r="D29" s="81">
        <v>237</v>
      </c>
      <c r="E29" s="81">
        <v>895</v>
      </c>
      <c r="F29" s="81">
        <v>797456</v>
      </c>
      <c r="G29" s="87">
        <v>1.1928226264000001E-2</v>
      </c>
      <c r="H29" s="83">
        <v>987458.44995617145</v>
      </c>
      <c r="I29" s="83">
        <v>987458.44995617145</v>
      </c>
      <c r="J29" s="75">
        <f t="shared" si="0"/>
        <v>0</v>
      </c>
      <c r="K29" s="54"/>
    </row>
    <row r="30" spans="1:11" s="45" customFormat="1" ht="15" customHeight="1" x14ac:dyDescent="0.35">
      <c r="A30" s="79">
        <v>5914650000166</v>
      </c>
      <c r="B30" s="80" t="s">
        <v>148</v>
      </c>
      <c r="C30" s="80" t="s">
        <v>132</v>
      </c>
      <c r="D30" s="81">
        <v>237</v>
      </c>
      <c r="E30" s="81">
        <v>895</v>
      </c>
      <c r="F30" s="81">
        <v>978914</v>
      </c>
      <c r="G30" s="87">
        <v>1.1730946043E-2</v>
      </c>
      <c r="H30" s="83">
        <v>971126.93369137007</v>
      </c>
      <c r="I30" s="83">
        <v>971126.93369137007</v>
      </c>
      <c r="J30" s="75">
        <f t="shared" si="0"/>
        <v>0</v>
      </c>
      <c r="K30" s="54"/>
    </row>
    <row r="31" spans="1:11" s="45" customFormat="1" ht="15" customHeight="1" x14ac:dyDescent="0.35">
      <c r="A31" s="79">
        <v>15139629000194</v>
      </c>
      <c r="B31" s="80" t="s">
        <v>149</v>
      </c>
      <c r="C31" s="80" t="s">
        <v>86</v>
      </c>
      <c r="D31" s="81">
        <v>237</v>
      </c>
      <c r="E31" s="81">
        <v>895</v>
      </c>
      <c r="F31" s="81">
        <v>714534</v>
      </c>
      <c r="G31" s="87">
        <v>5.7019726902000002E-2</v>
      </c>
      <c r="H31" s="83">
        <v>4720283.6277825655</v>
      </c>
      <c r="I31" s="83">
        <v>4720283.6277825655</v>
      </c>
      <c r="J31" s="75">
        <f t="shared" si="0"/>
        <v>0</v>
      </c>
      <c r="K31" s="54"/>
    </row>
    <row r="32" spans="1:11" s="45" customFormat="1" ht="15" customHeight="1" x14ac:dyDescent="0.35">
      <c r="A32" s="79">
        <v>7047251000170</v>
      </c>
      <c r="B32" s="80" t="s">
        <v>150</v>
      </c>
      <c r="C32" s="80" t="s">
        <v>105</v>
      </c>
      <c r="D32" s="81">
        <v>237</v>
      </c>
      <c r="E32" s="81">
        <v>895</v>
      </c>
      <c r="F32" s="81">
        <v>714097</v>
      </c>
      <c r="G32" s="87">
        <v>3.2761196052000001E-2</v>
      </c>
      <c r="H32" s="83">
        <v>2712081.3401475577</v>
      </c>
      <c r="I32" s="83">
        <v>2712081.3401475577</v>
      </c>
      <c r="J32" s="75">
        <f t="shared" si="0"/>
        <v>0</v>
      </c>
      <c r="K32" s="54"/>
    </row>
    <row r="33" spans="1:11" s="45" customFormat="1" ht="15" customHeight="1" x14ac:dyDescent="0.35">
      <c r="A33" s="79">
        <v>4368898000106</v>
      </c>
      <c r="B33" s="80" t="s">
        <v>135</v>
      </c>
      <c r="C33" s="80" t="s">
        <v>67</v>
      </c>
      <c r="D33" s="81">
        <v>237</v>
      </c>
      <c r="E33" s="81">
        <v>895</v>
      </c>
      <c r="F33" s="81">
        <v>714178</v>
      </c>
      <c r="G33" s="87">
        <v>5.3889802878999998E-2</v>
      </c>
      <c r="H33" s="83">
        <v>4461178.0528366314</v>
      </c>
      <c r="I33" s="83">
        <v>4461178.0528366314</v>
      </c>
      <c r="J33" s="75">
        <f t="shared" si="0"/>
        <v>0</v>
      </c>
      <c r="K33" s="54"/>
    </row>
    <row r="34" spans="1:11" s="45" customFormat="1" ht="15" customHeight="1" x14ac:dyDescent="0.35">
      <c r="A34" s="79">
        <v>8324196000181</v>
      </c>
      <c r="B34" s="80" t="s">
        <v>151</v>
      </c>
      <c r="C34" s="80" t="s">
        <v>88</v>
      </c>
      <c r="D34" s="81">
        <v>237</v>
      </c>
      <c r="E34" s="81">
        <v>895</v>
      </c>
      <c r="F34" s="81">
        <v>714232</v>
      </c>
      <c r="G34" s="87">
        <v>1.3421990627E-2</v>
      </c>
      <c r="H34" s="83">
        <v>1111117.2580226397</v>
      </c>
      <c r="I34" s="83">
        <v>1111117.2580226397</v>
      </c>
      <c r="J34" s="75">
        <f t="shared" si="0"/>
        <v>0</v>
      </c>
      <c r="K34" s="54"/>
    </row>
    <row r="35" spans="1:11" s="45" customFormat="1" ht="15" customHeight="1" x14ac:dyDescent="0.35">
      <c r="A35" s="79">
        <v>53859112000169</v>
      </c>
      <c r="B35" s="80" t="s">
        <v>116</v>
      </c>
      <c r="C35" s="80" t="s">
        <v>112</v>
      </c>
      <c r="D35" s="81">
        <v>237</v>
      </c>
      <c r="E35" s="81">
        <v>895</v>
      </c>
      <c r="F35" s="81">
        <v>714577</v>
      </c>
      <c r="G35" s="87">
        <v>6.0754475779999997E-3</v>
      </c>
      <c r="H35" s="83">
        <v>502945.86266355804</v>
      </c>
      <c r="I35" s="83">
        <v>502945.86266355804</v>
      </c>
      <c r="J35" s="75">
        <f t="shared" si="0"/>
        <v>0</v>
      </c>
      <c r="K35" s="54"/>
    </row>
    <row r="36" spans="1:11" s="45" customFormat="1" ht="15" customHeight="1" x14ac:dyDescent="0.35">
      <c r="A36" s="79">
        <v>33050196000188</v>
      </c>
      <c r="B36" s="80" t="s">
        <v>152</v>
      </c>
      <c r="C36" s="80" t="s">
        <v>71</v>
      </c>
      <c r="D36" s="81">
        <v>237</v>
      </c>
      <c r="E36" s="81">
        <v>895</v>
      </c>
      <c r="F36" s="81">
        <v>714119</v>
      </c>
      <c r="G36" s="87">
        <v>5.7359309439E-2</v>
      </c>
      <c r="H36" s="83">
        <v>4748395.4055616539</v>
      </c>
      <c r="I36" s="83">
        <v>4748395.4055616539</v>
      </c>
      <c r="J36" s="75">
        <f t="shared" si="0"/>
        <v>0</v>
      </c>
      <c r="K36" s="54"/>
    </row>
    <row r="37" spans="1:11" s="45" customFormat="1" ht="15" customHeight="1" x14ac:dyDescent="0.35">
      <c r="A37" s="79">
        <v>4172213000151</v>
      </c>
      <c r="B37" s="80" t="s">
        <v>153</v>
      </c>
      <c r="C37" s="80" t="s">
        <v>125</v>
      </c>
      <c r="D37" s="81">
        <v>237</v>
      </c>
      <c r="E37" s="81">
        <v>895</v>
      </c>
      <c r="F37" s="81">
        <v>797677</v>
      </c>
      <c r="G37" s="87">
        <v>4.4208998896000003E-2</v>
      </c>
      <c r="H37" s="83">
        <v>3659768.7331435857</v>
      </c>
      <c r="I37" s="83">
        <v>3659768.7331435857</v>
      </c>
      <c r="J37" s="75">
        <f>I37-H37</f>
        <v>0</v>
      </c>
      <c r="K37" s="54"/>
    </row>
    <row r="38" spans="1:11" s="45" customFormat="1" ht="15" customHeight="1" x14ac:dyDescent="0.35">
      <c r="A38" s="79">
        <v>23664303000104</v>
      </c>
      <c r="B38" s="80" t="s">
        <v>154</v>
      </c>
      <c r="C38" s="80" t="s">
        <v>127</v>
      </c>
      <c r="D38" s="81">
        <v>237</v>
      </c>
      <c r="E38" s="81">
        <v>895</v>
      </c>
      <c r="F38" s="81">
        <v>724386</v>
      </c>
      <c r="G38" s="87">
        <v>8.0794066499999999E-4</v>
      </c>
      <c r="H38" s="83">
        <v>66884.02941204347</v>
      </c>
      <c r="I38" s="83">
        <v>66884.02941204347</v>
      </c>
      <c r="J38" s="75">
        <f t="shared" si="0"/>
        <v>0</v>
      </c>
      <c r="K38" s="54"/>
    </row>
    <row r="39" spans="1:11" s="45" customFormat="1" ht="15" customHeight="1" x14ac:dyDescent="0.35">
      <c r="A39" s="79">
        <v>2328280000197</v>
      </c>
      <c r="B39" s="80" t="s">
        <v>117</v>
      </c>
      <c r="C39" s="80" t="s">
        <v>113</v>
      </c>
      <c r="D39" s="81">
        <v>237</v>
      </c>
      <c r="E39" s="81">
        <v>895</v>
      </c>
      <c r="F39" s="81">
        <v>715484</v>
      </c>
      <c r="G39" s="87">
        <v>3.0849777857000001E-2</v>
      </c>
      <c r="H39" s="83">
        <v>2553847.7514457135</v>
      </c>
      <c r="I39" s="83">
        <v>2553847.7514457135</v>
      </c>
      <c r="J39" s="75"/>
      <c r="K39" s="54"/>
    </row>
    <row r="40" spans="1:11" s="45" customFormat="1" ht="15" customHeight="1" x14ac:dyDescent="0.35">
      <c r="A40" s="79">
        <v>4065033000170</v>
      </c>
      <c r="B40" s="80" t="s">
        <v>155</v>
      </c>
      <c r="C40" s="80" t="s">
        <v>130</v>
      </c>
      <c r="D40" s="81">
        <v>237</v>
      </c>
      <c r="E40" s="81">
        <v>895</v>
      </c>
      <c r="F40" s="81">
        <v>979023</v>
      </c>
      <c r="G40" s="87">
        <v>2.8413766430000001E-3</v>
      </c>
      <c r="H40" s="83">
        <v>235218.65811807106</v>
      </c>
      <c r="I40" s="83">
        <v>235218.65811807106</v>
      </c>
      <c r="J40" s="75"/>
      <c r="K40" s="54"/>
    </row>
    <row r="41" spans="1:11" s="45" customFormat="1" ht="15" customHeight="1" x14ac:dyDescent="0.35">
      <c r="A41" s="79">
        <v>61695227000193</v>
      </c>
      <c r="B41" s="80" t="s">
        <v>156</v>
      </c>
      <c r="C41" s="80" t="s">
        <v>64</v>
      </c>
      <c r="D41" s="81">
        <v>237</v>
      </c>
      <c r="E41" s="81">
        <v>895</v>
      </c>
      <c r="F41" s="81">
        <v>714305</v>
      </c>
      <c r="G41" s="87">
        <v>9.2387344401999999E-2</v>
      </c>
      <c r="H41" s="83">
        <v>7648133.2494764831</v>
      </c>
      <c r="I41" s="83">
        <v>7648133.2494764831</v>
      </c>
      <c r="J41" s="75"/>
      <c r="K41" s="54"/>
    </row>
    <row r="42" spans="1:11" s="45" customFormat="1" ht="15" customHeight="1" x14ac:dyDescent="0.35">
      <c r="A42" s="79">
        <v>8826596000195</v>
      </c>
      <c r="B42" s="80" t="s">
        <v>157</v>
      </c>
      <c r="C42" s="80" t="s">
        <v>114</v>
      </c>
      <c r="D42" s="81">
        <v>237</v>
      </c>
      <c r="E42" s="81">
        <v>895</v>
      </c>
      <c r="F42" s="81">
        <v>714437</v>
      </c>
      <c r="G42" s="87">
        <v>1.68038846E-3</v>
      </c>
      <c r="H42" s="83">
        <v>139108.17474622699</v>
      </c>
      <c r="I42" s="83">
        <v>139108.17474622699</v>
      </c>
      <c r="J42" s="75"/>
      <c r="K42" s="54"/>
    </row>
    <row r="43" spans="1:11" s="45" customFormat="1" ht="15" customHeight="1" x14ac:dyDescent="0.35">
      <c r="A43" s="79">
        <v>19527639000158</v>
      </c>
      <c r="B43" s="80" t="s">
        <v>96</v>
      </c>
      <c r="C43" s="80" t="s">
        <v>90</v>
      </c>
      <c r="D43" s="81">
        <v>237</v>
      </c>
      <c r="E43" s="81">
        <v>895</v>
      </c>
      <c r="F43" s="81">
        <v>714429</v>
      </c>
      <c r="G43" s="87">
        <v>3.3840017199999999E-3</v>
      </c>
      <c r="H43" s="83">
        <v>280138.97612907598</v>
      </c>
      <c r="I43" s="83">
        <v>280138.97612907598</v>
      </c>
      <c r="J43" s="75"/>
      <c r="K43" s="54"/>
    </row>
    <row r="44" spans="1:11" s="45" customFormat="1" ht="15" customHeight="1" x14ac:dyDescent="0.35">
      <c r="A44" s="79">
        <v>9095183000140</v>
      </c>
      <c r="B44" s="80" t="s">
        <v>158</v>
      </c>
      <c r="C44" s="80" t="s">
        <v>126</v>
      </c>
      <c r="D44" s="81">
        <v>237</v>
      </c>
      <c r="E44" s="81">
        <v>895</v>
      </c>
      <c r="F44" s="81">
        <v>714453</v>
      </c>
      <c r="G44" s="87">
        <v>1.2408516926E-2</v>
      </c>
      <c r="H44" s="83">
        <v>1027218.5167390053</v>
      </c>
      <c r="I44" s="83">
        <v>1027218.5167390053</v>
      </c>
      <c r="J44" s="75"/>
      <c r="K44" s="54"/>
    </row>
    <row r="45" spans="1:11" s="45" customFormat="1" ht="15" customHeight="1" x14ac:dyDescent="0.35">
      <c r="A45" s="79">
        <v>13017462000163</v>
      </c>
      <c r="B45" s="80" t="s">
        <v>159</v>
      </c>
      <c r="C45" s="80" t="s">
        <v>89</v>
      </c>
      <c r="D45" s="81">
        <v>237</v>
      </c>
      <c r="E45" s="81">
        <v>895</v>
      </c>
      <c r="F45" s="81">
        <v>797219</v>
      </c>
      <c r="G45" s="87">
        <v>7.5532303949999999E-3</v>
      </c>
      <c r="H45" s="83">
        <v>625281.66492261121</v>
      </c>
      <c r="I45" s="83">
        <v>625281.66492261121</v>
      </c>
      <c r="J45" s="75"/>
      <c r="K45" s="54"/>
    </row>
    <row r="46" spans="1:11" s="45" customFormat="1" ht="15" customHeight="1" x14ac:dyDescent="0.35">
      <c r="A46" s="79">
        <v>15413826000150</v>
      </c>
      <c r="B46" s="80" t="s">
        <v>138</v>
      </c>
      <c r="C46" s="80" t="s">
        <v>110</v>
      </c>
      <c r="D46" s="81">
        <v>237</v>
      </c>
      <c r="E46" s="81">
        <v>895</v>
      </c>
      <c r="F46" s="81">
        <v>714607</v>
      </c>
      <c r="G46" s="87">
        <v>1.1283991957E-2</v>
      </c>
      <c r="H46" s="83">
        <v>934126.58014368545</v>
      </c>
      <c r="I46" s="83">
        <v>934126.58014368545</v>
      </c>
      <c r="J46" s="75"/>
      <c r="K46" s="54"/>
    </row>
    <row r="47" spans="1:11" s="45" customFormat="1" ht="15" customHeight="1" x14ac:dyDescent="0.35">
      <c r="A47" s="79">
        <v>28152650000171</v>
      </c>
      <c r="B47" s="80" t="s">
        <v>160</v>
      </c>
      <c r="C47" s="80" t="s">
        <v>107</v>
      </c>
      <c r="D47" s="81">
        <v>237</v>
      </c>
      <c r="E47" s="81">
        <v>895</v>
      </c>
      <c r="F47" s="81">
        <v>714011</v>
      </c>
      <c r="G47" s="87">
        <v>2.0049951282999998E-2</v>
      </c>
      <c r="H47" s="83">
        <v>1659802.0004521268</v>
      </c>
      <c r="I47" s="83">
        <v>1659802.0004521268</v>
      </c>
      <c r="J47" s="75"/>
      <c r="K47" s="54"/>
    </row>
    <row r="48" spans="1:11" s="45" customFormat="1" ht="15" customHeight="1" x14ac:dyDescent="0.35">
      <c r="A48" s="79">
        <v>83855973000130</v>
      </c>
      <c r="B48" s="80" t="s">
        <v>171</v>
      </c>
      <c r="C48" s="80" t="s">
        <v>172</v>
      </c>
      <c r="D48" s="81">
        <v>237</v>
      </c>
      <c r="E48" s="81">
        <v>895</v>
      </c>
      <c r="F48" s="81">
        <v>742147</v>
      </c>
      <c r="G48" s="87">
        <v>5.7187612499999996E-4</v>
      </c>
      <c r="H48" s="83">
        <v>47341.81760052505</v>
      </c>
      <c r="I48" s="83">
        <v>47341.81760052505</v>
      </c>
      <c r="J48" s="75"/>
      <c r="K48" s="54"/>
    </row>
    <row r="49" spans="1:11" s="45" customFormat="1" ht="15" customHeight="1" x14ac:dyDescent="0.35">
      <c r="A49" s="79">
        <v>60444437000146</v>
      </c>
      <c r="B49" s="80" t="s">
        <v>161</v>
      </c>
      <c r="C49" s="80" t="s">
        <v>102</v>
      </c>
      <c r="D49" s="81">
        <v>237</v>
      </c>
      <c r="E49" s="81">
        <v>895</v>
      </c>
      <c r="F49" s="81">
        <v>1001892</v>
      </c>
      <c r="G49" s="87">
        <v>6.0505166169000001E-2</v>
      </c>
      <c r="H49" s="83">
        <v>5008819.9431795208</v>
      </c>
      <c r="I49" s="83">
        <v>5008819.9431795208</v>
      </c>
      <c r="J49" s="75"/>
      <c r="K49" s="54"/>
    </row>
    <row r="50" spans="1:11" s="45" customFormat="1" ht="15" customHeight="1" x14ac:dyDescent="0.35">
      <c r="A50" s="79">
        <v>75805895000130</v>
      </c>
      <c r="B50" s="80" t="s">
        <v>139</v>
      </c>
      <c r="C50" s="80" t="s">
        <v>118</v>
      </c>
      <c r="D50" s="81">
        <v>237</v>
      </c>
      <c r="E50" s="81">
        <v>895</v>
      </c>
      <c r="F50" s="81">
        <v>1360000</v>
      </c>
      <c r="G50" s="87">
        <v>6.2395811299999996E-4</v>
      </c>
      <c r="H50" s="83">
        <v>51653.338677530621</v>
      </c>
      <c r="I50" s="83">
        <v>51653.338677530621</v>
      </c>
      <c r="J50" s="75"/>
      <c r="K50" s="54"/>
    </row>
    <row r="51" spans="1:11" s="45" customFormat="1" ht="15" customHeight="1" x14ac:dyDescent="0.35">
      <c r="A51" s="79">
        <v>1377555000110</v>
      </c>
      <c r="B51" s="80" t="s">
        <v>162</v>
      </c>
      <c r="C51" s="80" t="s">
        <v>123</v>
      </c>
      <c r="D51" s="81">
        <v>237</v>
      </c>
      <c r="E51" s="81">
        <v>895</v>
      </c>
      <c r="F51" s="81">
        <v>1171950</v>
      </c>
      <c r="G51" s="87">
        <v>3.6217443900000003E-4</v>
      </c>
      <c r="H51" s="83">
        <v>29982.01095949288</v>
      </c>
      <c r="I51" s="83">
        <v>29982.01095949288</v>
      </c>
      <c r="J51" s="75"/>
      <c r="K51" s="54"/>
    </row>
    <row r="52" spans="1:11" s="45" customFormat="1" ht="15" customHeight="1" x14ac:dyDescent="0.35">
      <c r="A52" s="79">
        <v>83647990000181</v>
      </c>
      <c r="B52" s="80" t="s">
        <v>256</v>
      </c>
      <c r="C52" s="80" t="s">
        <v>273</v>
      </c>
      <c r="D52" s="81">
        <v>237</v>
      </c>
      <c r="E52" s="81">
        <v>895</v>
      </c>
      <c r="F52" s="81">
        <v>1409670</v>
      </c>
      <c r="G52" s="87">
        <v>5.7792266699999996E-4</v>
      </c>
      <c r="H52" s="83">
        <v>47842.37051954052</v>
      </c>
      <c r="I52" s="83">
        <v>47842.37051954052</v>
      </c>
      <c r="J52" s="75"/>
      <c r="K52" s="54"/>
    </row>
    <row r="53" spans="1:11" s="45" customFormat="1" ht="15" customHeight="1" x14ac:dyDescent="0.35">
      <c r="A53" s="79">
        <v>95289500000100</v>
      </c>
      <c r="B53" s="80" t="s">
        <v>119</v>
      </c>
      <c r="C53" s="80" t="s">
        <v>121</v>
      </c>
      <c r="D53" s="81">
        <v>237</v>
      </c>
      <c r="E53" s="81">
        <v>895</v>
      </c>
      <c r="F53" s="81">
        <v>1173057</v>
      </c>
      <c r="G53" s="87">
        <v>3.8031266200000001E-4</v>
      </c>
      <c r="H53" s="83">
        <v>31483.553675181462</v>
      </c>
      <c r="I53" s="83">
        <v>31483.553675181462</v>
      </c>
      <c r="J53" s="75"/>
      <c r="K53" s="54"/>
    </row>
    <row r="54" spans="1:11" s="45" customFormat="1" ht="15" customHeight="1" x14ac:dyDescent="0.35">
      <c r="A54" s="79">
        <v>88446034000155</v>
      </c>
      <c r="B54" s="80" t="s">
        <v>120</v>
      </c>
      <c r="C54" s="80" t="s">
        <v>122</v>
      </c>
      <c r="D54" s="81">
        <v>237</v>
      </c>
      <c r="E54" s="81">
        <v>895</v>
      </c>
      <c r="F54" s="81">
        <v>1359819</v>
      </c>
      <c r="G54" s="87">
        <v>4.31419039E-4</v>
      </c>
      <c r="H54" s="83">
        <v>35714.31039962545</v>
      </c>
      <c r="I54" s="83">
        <v>35714.31039962545</v>
      </c>
      <c r="J54" s="75"/>
      <c r="K54" s="54"/>
    </row>
    <row r="55" spans="1:11" s="45" customFormat="1" ht="15" customHeight="1" x14ac:dyDescent="0.35">
      <c r="A55" s="79">
        <v>27485069000109</v>
      </c>
      <c r="B55" s="80" t="s">
        <v>163</v>
      </c>
      <c r="C55" s="80" t="s">
        <v>91</v>
      </c>
      <c r="D55" s="81">
        <v>237</v>
      </c>
      <c r="E55" s="81">
        <v>895</v>
      </c>
      <c r="F55" s="81">
        <v>1169033</v>
      </c>
      <c r="G55" s="87">
        <v>1.734322629E-3</v>
      </c>
      <c r="H55" s="83">
        <v>143573.02560735584</v>
      </c>
      <c r="I55" s="83">
        <v>143573.02560735584</v>
      </c>
      <c r="J55" s="75"/>
      <c r="K55" s="54"/>
    </row>
    <row r="56" spans="1:11" s="45" customFormat="1" ht="15" customHeight="1" x14ac:dyDescent="0.35">
      <c r="A56" s="79">
        <v>79850574000109</v>
      </c>
      <c r="B56" s="80" t="s">
        <v>80</v>
      </c>
      <c r="C56" s="80" t="s">
        <v>81</v>
      </c>
      <c r="D56" s="81">
        <v>237</v>
      </c>
      <c r="E56" s="81">
        <v>895</v>
      </c>
      <c r="F56" s="81">
        <v>1336150</v>
      </c>
      <c r="G56" s="87">
        <v>7.6567643000000006E-5</v>
      </c>
      <c r="H56" s="83">
        <v>6338.5254548573839</v>
      </c>
      <c r="I56" s="83">
        <v>6338.5254548573839</v>
      </c>
      <c r="J56" s="75"/>
      <c r="K56" s="54"/>
    </row>
    <row r="57" spans="1:11" s="45" customFormat="1" ht="15" customHeight="1" x14ac:dyDescent="0.35">
      <c r="A57" s="79">
        <v>97578090000134</v>
      </c>
      <c r="B57" s="80" t="s">
        <v>98</v>
      </c>
      <c r="C57" s="80" t="s">
        <v>93</v>
      </c>
      <c r="D57" s="81">
        <v>237</v>
      </c>
      <c r="E57" s="81">
        <v>895</v>
      </c>
      <c r="F57" s="81">
        <v>1339591</v>
      </c>
      <c r="G57" s="87">
        <v>1.64263644E-4</v>
      </c>
      <c r="H57" s="83">
        <v>13598.293665442267</v>
      </c>
      <c r="I57" s="83">
        <v>13598.293665442267</v>
      </c>
      <c r="J57" s="75"/>
      <c r="K57" s="54"/>
    </row>
    <row r="58" spans="1:11" s="45" customFormat="1" ht="15" customHeight="1" x14ac:dyDescent="0.35">
      <c r="A58" s="79">
        <v>13255658000196</v>
      </c>
      <c r="B58" s="80" t="s">
        <v>257</v>
      </c>
      <c r="C58" s="80" t="s">
        <v>274</v>
      </c>
      <c r="D58" s="81">
        <v>237</v>
      </c>
      <c r="E58" s="81">
        <v>895</v>
      </c>
      <c r="F58" s="81">
        <v>1409379</v>
      </c>
      <c r="G58" s="87">
        <v>1.0054132830000001E-3</v>
      </c>
      <c r="H58" s="83">
        <v>83231.472994855809</v>
      </c>
      <c r="I58" s="83">
        <v>83231.472994855809</v>
      </c>
      <c r="J58" s="75"/>
      <c r="K58" s="54"/>
    </row>
    <row r="59" spans="1:11" s="45" customFormat="1" ht="15" customHeight="1" x14ac:dyDescent="0.35">
      <c r="A59" s="79">
        <v>89889604000144</v>
      </c>
      <c r="B59" s="80" t="s">
        <v>97</v>
      </c>
      <c r="C59" s="80" t="s">
        <v>92</v>
      </c>
      <c r="D59" s="81">
        <v>237</v>
      </c>
      <c r="E59" s="81">
        <v>895</v>
      </c>
      <c r="F59" s="81">
        <v>1327577</v>
      </c>
      <c r="G59" s="87">
        <v>2.11254766E-4</v>
      </c>
      <c r="H59" s="83">
        <v>17488.375853897851</v>
      </c>
      <c r="I59" s="83">
        <v>17488.375853897851</v>
      </c>
      <c r="J59" s="75"/>
      <c r="K59" s="54"/>
    </row>
    <row r="60" spans="1:11" s="45" customFormat="1" ht="15" customHeight="1" x14ac:dyDescent="0.35">
      <c r="A60" s="79">
        <v>50235449000107</v>
      </c>
      <c r="B60" s="80" t="s">
        <v>258</v>
      </c>
      <c r="C60" s="80" t="s">
        <v>275</v>
      </c>
      <c r="D60" s="81">
        <v>237</v>
      </c>
      <c r="E60" s="81">
        <v>895</v>
      </c>
      <c r="F60" s="81">
        <v>1601075</v>
      </c>
      <c r="G60" s="87">
        <v>1.5530283400000001E-4</v>
      </c>
      <c r="H60" s="83">
        <v>12856.487842214707</v>
      </c>
      <c r="I60" s="83">
        <v>12856.487842214707</v>
      </c>
      <c r="J60" s="75"/>
      <c r="K60" s="54"/>
    </row>
    <row r="61" spans="1:11" s="45" customFormat="1" ht="15" customHeight="1" x14ac:dyDescent="0.35">
      <c r="A61" s="79">
        <v>49606312000132</v>
      </c>
      <c r="B61" s="80" t="s">
        <v>259</v>
      </c>
      <c r="C61" s="80" t="s">
        <v>276</v>
      </c>
      <c r="D61" s="81">
        <v>237</v>
      </c>
      <c r="E61" s="81">
        <v>895</v>
      </c>
      <c r="F61" s="81">
        <v>1398849</v>
      </c>
      <c r="G61" s="87">
        <v>5.1449010399999995E-4</v>
      </c>
      <c r="H61" s="83">
        <v>42591.210938665317</v>
      </c>
      <c r="I61" s="83">
        <v>42591.210938665317</v>
      </c>
      <c r="J61" s="75"/>
      <c r="K61" s="54"/>
    </row>
    <row r="62" spans="1:11" s="45" customFormat="1" ht="15" customHeight="1" x14ac:dyDescent="0.35">
      <c r="A62" s="79">
        <v>49313653000110</v>
      </c>
      <c r="B62" s="80" t="s">
        <v>260</v>
      </c>
      <c r="C62" s="80" t="s">
        <v>277</v>
      </c>
      <c r="D62" s="81">
        <v>237</v>
      </c>
      <c r="E62" s="81">
        <v>895</v>
      </c>
      <c r="F62" s="81">
        <v>1407910</v>
      </c>
      <c r="G62" s="87">
        <v>2.3557338599999999E-4</v>
      </c>
      <c r="H62" s="83">
        <v>19501.552517604978</v>
      </c>
      <c r="I62" s="83">
        <v>19501.552517604978</v>
      </c>
      <c r="J62" s="75"/>
      <c r="K62" s="54"/>
    </row>
    <row r="63" spans="1:11" s="45" customFormat="1" ht="15" customHeight="1" x14ac:dyDescent="0.35">
      <c r="A63" s="79">
        <v>85665990000130</v>
      </c>
      <c r="B63" s="80" t="s">
        <v>261</v>
      </c>
      <c r="C63" s="80" t="s">
        <v>278</v>
      </c>
      <c r="D63" s="81">
        <v>237</v>
      </c>
      <c r="E63" s="81">
        <v>895</v>
      </c>
      <c r="F63" s="81">
        <v>1411888</v>
      </c>
      <c r="G63" s="87">
        <v>1.3186846199999999E-4</v>
      </c>
      <c r="H63" s="83">
        <v>10916.512124606143</v>
      </c>
      <c r="I63" s="83">
        <v>10916.512124606143</v>
      </c>
      <c r="J63" s="75"/>
      <c r="K63" s="54"/>
    </row>
    <row r="64" spans="1:11" s="45" customFormat="1" ht="15" customHeight="1" x14ac:dyDescent="0.35">
      <c r="A64" s="79">
        <v>86433042000131</v>
      </c>
      <c r="B64" s="80" t="s">
        <v>262</v>
      </c>
      <c r="C64" s="80" t="s">
        <v>279</v>
      </c>
      <c r="D64" s="81">
        <v>237</v>
      </c>
      <c r="E64" s="81">
        <v>895</v>
      </c>
      <c r="F64" s="81">
        <v>1407929</v>
      </c>
      <c r="G64" s="87">
        <v>4.2586404600000001E-4</v>
      </c>
      <c r="H64" s="83">
        <v>35254.449516151159</v>
      </c>
      <c r="I64" s="83">
        <v>35254.449516151159</v>
      </c>
      <c r="J64" s="75"/>
      <c r="K64" s="54"/>
    </row>
    <row r="65" spans="1:11" s="45" customFormat="1" ht="15" customHeight="1" x14ac:dyDescent="0.35">
      <c r="A65" s="79">
        <v>86448057000173</v>
      </c>
      <c r="B65" s="80" t="s">
        <v>263</v>
      </c>
      <c r="C65" s="80" t="s">
        <v>280</v>
      </c>
      <c r="D65" s="81">
        <v>237</v>
      </c>
      <c r="E65" s="81">
        <v>895</v>
      </c>
      <c r="F65" s="81">
        <v>292249</v>
      </c>
      <c r="G65" s="87">
        <v>1.58431171E-4</v>
      </c>
      <c r="H65" s="83">
        <v>13115.462040181059</v>
      </c>
      <c r="I65" s="83">
        <v>13115.462040181059</v>
      </c>
      <c r="J65" s="75">
        <f t="shared" si="0"/>
        <v>0</v>
      </c>
      <c r="K65" s="54"/>
    </row>
    <row r="66" spans="1:11" s="45" customFormat="1" ht="15" customHeight="1" x14ac:dyDescent="0.35">
      <c r="A66" s="79">
        <v>87656989000174</v>
      </c>
      <c r="B66" s="80" t="s">
        <v>180</v>
      </c>
      <c r="C66" s="80" t="s">
        <v>182</v>
      </c>
      <c r="D66" s="81">
        <v>237</v>
      </c>
      <c r="E66" s="81">
        <v>895</v>
      </c>
      <c r="F66" s="81">
        <v>1392360</v>
      </c>
      <c r="G66" s="87">
        <v>2.5810667299999999E-4</v>
      </c>
      <c r="H66" s="83">
        <v>21366.933340193937</v>
      </c>
      <c r="I66" s="83">
        <v>21366.933340193937</v>
      </c>
      <c r="J66" s="75">
        <f t="shared" si="0"/>
        <v>0</v>
      </c>
      <c r="K66" s="54"/>
    </row>
    <row r="67" spans="1:11" s="45" customFormat="1" ht="15" customHeight="1" x14ac:dyDescent="0.35">
      <c r="A67" s="79">
        <v>97081434000103</v>
      </c>
      <c r="B67" s="80" t="s">
        <v>264</v>
      </c>
      <c r="C67" s="80" t="s">
        <v>281</v>
      </c>
      <c r="D67" s="81">
        <v>237</v>
      </c>
      <c r="E67" s="81">
        <v>895</v>
      </c>
      <c r="F67" s="81">
        <v>1407864</v>
      </c>
      <c r="G67" s="87">
        <v>2.39034109E-4</v>
      </c>
      <c r="H67" s="83">
        <v>19788.042712478949</v>
      </c>
      <c r="I67" s="83">
        <v>19788.042712478949</v>
      </c>
      <c r="J67" s="75">
        <f t="shared" si="0"/>
        <v>0</v>
      </c>
      <c r="K67" s="54"/>
    </row>
    <row r="68" spans="1:11" s="45" customFormat="1" ht="15" customHeight="1" x14ac:dyDescent="0.35">
      <c r="A68" s="79">
        <v>9257558000121</v>
      </c>
      <c r="B68" s="80" t="s">
        <v>265</v>
      </c>
      <c r="C68" s="80" t="s">
        <v>282</v>
      </c>
      <c r="D68" s="81">
        <v>237</v>
      </c>
      <c r="E68" s="81">
        <v>895</v>
      </c>
      <c r="F68" s="81">
        <v>270601</v>
      </c>
      <c r="G68" s="87">
        <v>1.004499997E-3</v>
      </c>
      <c r="H68" s="83">
        <v>83155.868142672625</v>
      </c>
      <c r="I68" s="83">
        <v>83155.868142672625</v>
      </c>
      <c r="J68" s="75">
        <f t="shared" si="0"/>
        <v>0</v>
      </c>
      <c r="K68" s="54"/>
    </row>
    <row r="69" spans="1:11" s="45" customFormat="1" ht="15" customHeight="1" x14ac:dyDescent="0.35">
      <c r="A69" s="79">
        <v>95824322000161</v>
      </c>
      <c r="B69" s="80" t="s">
        <v>266</v>
      </c>
      <c r="C69" s="80" t="s">
        <v>283</v>
      </c>
      <c r="D69" s="81">
        <v>237</v>
      </c>
      <c r="E69" s="81">
        <v>895</v>
      </c>
      <c r="F69" s="81">
        <v>1408674</v>
      </c>
      <c r="G69" s="87">
        <v>1.9087558500000001E-4</v>
      </c>
      <c r="H69" s="83">
        <v>15801.319048192923</v>
      </c>
      <c r="I69" s="83">
        <v>15801.319048192923</v>
      </c>
      <c r="J69" s="75">
        <f t="shared" si="0"/>
        <v>0</v>
      </c>
      <c r="K69" s="54"/>
    </row>
    <row r="70" spans="1:11" s="45" customFormat="1" ht="15" customHeight="1" x14ac:dyDescent="0.35">
      <c r="A70" s="79">
        <v>91950261000128</v>
      </c>
      <c r="B70" s="80" t="s">
        <v>229</v>
      </c>
      <c r="C70" s="80" t="s">
        <v>228</v>
      </c>
      <c r="D70" s="81">
        <v>237</v>
      </c>
      <c r="E70" s="81">
        <v>895</v>
      </c>
      <c r="F70" s="81">
        <v>1392247</v>
      </c>
      <c r="G70" s="87">
        <v>3.2985759E-4</v>
      </c>
      <c r="H70" s="83">
        <v>27306.714137191633</v>
      </c>
      <c r="I70" s="83">
        <v>27306.714137191633</v>
      </c>
      <c r="J70" s="75">
        <f t="shared" si="0"/>
        <v>0</v>
      </c>
      <c r="K70" s="54"/>
    </row>
    <row r="71" spans="1:11" s="45" customFormat="1" ht="15" customHeight="1" x14ac:dyDescent="0.35">
      <c r="A71" s="79">
        <v>89435598000155</v>
      </c>
      <c r="B71" s="80" t="s">
        <v>267</v>
      </c>
      <c r="C71" s="80" t="s">
        <v>284</v>
      </c>
      <c r="D71" s="81">
        <v>237</v>
      </c>
      <c r="E71" s="81">
        <v>895</v>
      </c>
      <c r="F71" s="81">
        <v>1406485</v>
      </c>
      <c r="G71" s="87">
        <v>2.1330457200000001E-4</v>
      </c>
      <c r="H71" s="83">
        <v>17658.065621613827</v>
      </c>
      <c r="I71" s="83">
        <v>17658.065621613827</v>
      </c>
      <c r="J71" s="75">
        <f t="shared" si="0"/>
        <v>0</v>
      </c>
      <c r="K71" s="54"/>
    </row>
    <row r="72" spans="1:11" s="45" customFormat="1" ht="15" customHeight="1" x14ac:dyDescent="0.35">
      <c r="A72" s="79">
        <v>98042963000152</v>
      </c>
      <c r="B72" s="80" t="s">
        <v>268</v>
      </c>
      <c r="C72" s="80" t="s">
        <v>285</v>
      </c>
      <c r="D72" s="81">
        <v>237</v>
      </c>
      <c r="E72" s="81">
        <v>895</v>
      </c>
      <c r="F72" s="81">
        <v>1393588</v>
      </c>
      <c r="G72" s="87">
        <v>1.09040477E-4</v>
      </c>
      <c r="H72" s="83">
        <v>9026.7352734796004</v>
      </c>
      <c r="I72" s="83">
        <v>9026.7352734796004</v>
      </c>
      <c r="J72" s="75">
        <f t="shared" si="0"/>
        <v>0</v>
      </c>
      <c r="K72" s="54"/>
    </row>
    <row r="73" spans="1:11" s="45" customFormat="1" ht="15" customHeight="1" x14ac:dyDescent="0.35">
      <c r="A73" s="79">
        <v>55188502000180</v>
      </c>
      <c r="B73" s="80" t="s">
        <v>269</v>
      </c>
      <c r="C73" s="80" t="s">
        <v>286</v>
      </c>
      <c r="D73" s="81">
        <v>237</v>
      </c>
      <c r="E73" s="81">
        <v>895</v>
      </c>
      <c r="F73" s="81">
        <v>1407384</v>
      </c>
      <c r="G73" s="87">
        <v>1.06770342E-4</v>
      </c>
      <c r="H73" s="83">
        <v>8838.8058733587404</v>
      </c>
      <c r="I73" s="83">
        <v>8838.8058733587404</v>
      </c>
      <c r="J73" s="75">
        <f t="shared" si="0"/>
        <v>0</v>
      </c>
      <c r="K73" s="54"/>
    </row>
    <row r="74" spans="1:11" s="45" customFormat="1" ht="15" customHeight="1" x14ac:dyDescent="0.35">
      <c r="A74" s="79">
        <v>86444163000189</v>
      </c>
      <c r="B74" s="80" t="s">
        <v>270</v>
      </c>
      <c r="C74" s="80" t="s">
        <v>287</v>
      </c>
      <c r="D74" s="81">
        <v>237</v>
      </c>
      <c r="E74" s="81">
        <v>895</v>
      </c>
      <c r="F74" s="81">
        <v>1409557</v>
      </c>
      <c r="G74" s="87">
        <v>5.3482971199999999E-4</v>
      </c>
      <c r="H74" s="83">
        <v>44274.991686083646</v>
      </c>
      <c r="I74" s="83">
        <v>44274.991686083646</v>
      </c>
      <c r="J74" s="75">
        <f t="shared" si="0"/>
        <v>0</v>
      </c>
      <c r="K74" s="54"/>
    </row>
    <row r="75" spans="1:11" s="45" customFormat="1" ht="15" customHeight="1" x14ac:dyDescent="0.35">
      <c r="A75" s="79">
        <v>11615872000180</v>
      </c>
      <c r="B75" s="80" t="s">
        <v>271</v>
      </c>
      <c r="C75" s="80" t="s">
        <v>288</v>
      </c>
      <c r="D75" s="81">
        <v>237</v>
      </c>
      <c r="E75" s="81">
        <v>895</v>
      </c>
      <c r="F75" s="81">
        <v>1408151</v>
      </c>
      <c r="G75" s="87">
        <v>3.0356161999999999E-5</v>
      </c>
      <c r="H75" s="83">
        <v>2512.9845896197694</v>
      </c>
      <c r="I75" s="83">
        <v>2512.9845896197694</v>
      </c>
      <c r="J75" s="75">
        <f t="shared" si="0"/>
        <v>0</v>
      </c>
      <c r="K75" s="54"/>
    </row>
    <row r="76" spans="1:11" s="45" customFormat="1" ht="15" customHeight="1" x14ac:dyDescent="0.35">
      <c r="A76" s="79">
        <v>52777034000190</v>
      </c>
      <c r="B76" s="80" t="s">
        <v>272</v>
      </c>
      <c r="C76" s="80" t="s">
        <v>289</v>
      </c>
      <c r="D76" s="81">
        <v>237</v>
      </c>
      <c r="E76" s="81">
        <v>895</v>
      </c>
      <c r="F76" s="81">
        <v>1398318</v>
      </c>
      <c r="G76" s="87">
        <v>3.6320602499999999E-4</v>
      </c>
      <c r="H76" s="83">
        <v>30067.409086903954</v>
      </c>
      <c r="I76" s="83">
        <v>30067.409086903954</v>
      </c>
      <c r="J76" s="75">
        <f t="shared" si="0"/>
        <v>0</v>
      </c>
      <c r="K76" s="54"/>
    </row>
    <row r="77" spans="1:11" s="45" customFormat="1" ht="15" customHeight="1" x14ac:dyDescent="0.35">
      <c r="A77" s="79">
        <v>90660754000160</v>
      </c>
      <c r="B77" s="80" t="s">
        <v>178</v>
      </c>
      <c r="C77" s="80" t="s">
        <v>177</v>
      </c>
      <c r="D77" s="81">
        <v>237</v>
      </c>
      <c r="E77" s="81">
        <v>895</v>
      </c>
      <c r="F77" s="81">
        <v>1055852</v>
      </c>
      <c r="G77" s="87">
        <v>1.1610499259999999E-3</v>
      </c>
      <c r="H77" s="83">
        <v>96115.594666720048</v>
      </c>
      <c r="I77" s="83">
        <v>96115.594666720048</v>
      </c>
      <c r="J77" s="75">
        <f t="shared" si="0"/>
        <v>0</v>
      </c>
      <c r="K77" s="54"/>
    </row>
    <row r="78" spans="1:11" s="45" customFormat="1" ht="15" customHeight="1" x14ac:dyDescent="0.35">
      <c r="A78" s="79">
        <v>97839922000129</v>
      </c>
      <c r="B78" s="80" t="s">
        <v>175</v>
      </c>
      <c r="C78" s="80" t="s">
        <v>174</v>
      </c>
      <c r="D78" s="81">
        <v>237</v>
      </c>
      <c r="E78" s="81">
        <v>895</v>
      </c>
      <c r="F78" s="81">
        <v>1385097</v>
      </c>
      <c r="G78" s="87">
        <v>3.0453297999999998E-4</v>
      </c>
      <c r="H78" s="83">
        <v>25210.258265227316</v>
      </c>
      <c r="I78" s="83">
        <v>25210.258265227316</v>
      </c>
      <c r="J78" s="75">
        <f t="shared" si="0"/>
        <v>0</v>
      </c>
      <c r="K78" s="54"/>
    </row>
    <row r="79" spans="1:11" s="58" customFormat="1" ht="17.25" customHeight="1" x14ac:dyDescent="0.35">
      <c r="A79" s="84"/>
      <c r="B79" s="84"/>
      <c r="C79" s="84"/>
      <c r="D79" s="76"/>
      <c r="E79" s="76"/>
      <c r="F79" s="76"/>
      <c r="G79" s="76">
        <f>SUM(G12:G78)</f>
        <v>0.99999999999699996</v>
      </c>
      <c r="H79" s="76">
        <f>SUM(H12:H78)</f>
        <v>82783343.313612491</v>
      </c>
      <c r="I79" s="76">
        <f>SUM(I12:I78)</f>
        <v>82783343.313612491</v>
      </c>
      <c r="J79" s="76">
        <f>SUM(J12:J78)</f>
        <v>0</v>
      </c>
    </row>
  </sheetData>
  <autoFilter ref="A11:J11" xr:uid="{00000000-0009-0000-0000-000007000000}">
    <sortState xmlns:xlrd2="http://schemas.microsoft.com/office/spreadsheetml/2017/richdata2" ref="A12:J42">
      <sortCondition ref="C11"/>
    </sortState>
  </autoFilter>
  <mergeCells count="1">
    <mergeCell ref="A1:K1"/>
  </mergeCells>
  <printOptions horizontalCentered="1"/>
  <pageMargins left="0.23622047244094491" right="0.23622047244094491" top="0.59055118110236227" bottom="0.78740157480314965" header="0.31496062992125984" footer="0.31496062992125984"/>
  <pageSetup paperSize="9" firstPageNumber="2" fitToHeight="0" orientation="portrait" useFirstPageNumber="1" r:id="rId1"/>
  <headerFooter differentFirst="1">
    <oddFooter>&amp;LCCEE Confidencial&amp;C&amp;D&amp;RPágina &amp;P</oddFooter>
    <firstFooter>&amp;LCCEE Confidencial&amp;R&amp;[Pagina]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19</vt:i4>
      </vt:variant>
    </vt:vector>
  </HeadingPairs>
  <TitlesOfParts>
    <vt:vector size="34" baseType="lpstr">
      <vt:lpstr>Instruções de Preenchimento (2</vt:lpstr>
      <vt:lpstr>Capa</vt:lpstr>
      <vt:lpstr>Demonstrativo Consolidado</vt:lpstr>
      <vt:lpstr>Dem.Valores Repassados Agosto</vt:lpstr>
      <vt:lpstr>Dem.Valores Repassados Março</vt:lpstr>
      <vt:lpstr>Dem.Valores Repassados Abril</vt:lpstr>
      <vt:lpstr>Dem.Valores Repassados Maio</vt:lpstr>
      <vt:lpstr>Dem.Valores Repassados Junho</vt:lpstr>
      <vt:lpstr>Dem.Valores Repassados Julho</vt:lpstr>
      <vt:lpstr>Dem.Valores Repassados Setembro</vt:lpstr>
      <vt:lpstr>Dem.Valores Repassados Outubro</vt:lpstr>
      <vt:lpstr>Dem.Valores Repassados Novembro</vt:lpstr>
      <vt:lpstr>Dem.Valores Repassados Dezembro</vt:lpstr>
      <vt:lpstr>Dem.Valores Repassados Janeiro</vt:lpstr>
      <vt:lpstr>Dem.Valores Repassados Fevereir</vt:lpstr>
      <vt:lpstr>'Dem.Valores Repassados Abril'!Area_de_impressao</vt:lpstr>
      <vt:lpstr>'Dem.Valores Repassados Agosto'!Area_de_impressao</vt:lpstr>
      <vt:lpstr>'Dem.Valores Repassados Julho'!Area_de_impressao</vt:lpstr>
      <vt:lpstr>'Dem.Valores Repassados Junho'!Area_de_impressao</vt:lpstr>
      <vt:lpstr>'Dem.Valores Repassados Maio'!Area_de_impressao</vt:lpstr>
      <vt:lpstr>'Dem.Valores Repassados Março'!Area_de_impressao</vt:lpstr>
      <vt:lpstr>'Dem.Valores Repassados Novembro'!Area_de_impressao</vt:lpstr>
      <vt:lpstr>'Dem.Valores Repassados Outubro'!Area_de_impressao</vt:lpstr>
      <vt:lpstr>'Dem.Valores Repassados Setembro'!Area_de_impressao</vt:lpstr>
      <vt:lpstr>'Demonstrativo Consolidado'!Area_de_impressao</vt:lpstr>
      <vt:lpstr>'Dem.Valores Repassados Abril'!Titulos_de_impressao</vt:lpstr>
      <vt:lpstr>'Dem.Valores Repassados Agosto'!Titulos_de_impressao</vt:lpstr>
      <vt:lpstr>'Dem.Valores Repassados Julho'!Titulos_de_impressao</vt:lpstr>
      <vt:lpstr>'Dem.Valores Repassados Junho'!Titulos_de_impressao</vt:lpstr>
      <vt:lpstr>'Dem.Valores Repassados Maio'!Titulos_de_impressao</vt:lpstr>
      <vt:lpstr>'Dem.Valores Repassados Março'!Titulos_de_impressao</vt:lpstr>
      <vt:lpstr>'Dem.Valores Repassados Novembro'!Titulos_de_impressao</vt:lpstr>
      <vt:lpstr>'Dem.Valores Repassados Outubro'!Titulos_de_impressao</vt:lpstr>
      <vt:lpstr>'Dem.Valores Repassados Setembro'!Titulos_de_impressao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Kiill</dc:creator>
  <cp:lastModifiedBy>Mariana Zucchi</cp:lastModifiedBy>
  <cp:lastPrinted>2017-05-23T11:15:06Z</cp:lastPrinted>
  <dcterms:created xsi:type="dcterms:W3CDTF">2012-10-17T17:08:51Z</dcterms:created>
  <dcterms:modified xsi:type="dcterms:W3CDTF">2022-08-11T17:48:35Z</dcterms:modified>
</cp:coreProperties>
</file>