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GCSE\CONTA CCC\2 PUBLICAÇÕES\Entradas e Saídas - 2025\12.Dez25\"/>
    </mc:Choice>
  </mc:AlternateContent>
  <xr:revisionPtr revIDLastSave="0" documentId="13_ncr:1_{9828BE2E-AAE7-4A48-815E-B0D583E6A573}" xr6:coauthVersionLast="47" xr6:coauthVersionMax="47" xr10:uidLastSave="{00000000-0000-0000-0000-000000000000}"/>
  <bookViews>
    <workbookView xWindow="-110" yWindow="-110" windowWidth="19420" windowHeight="10300" firstSheet="8" activeTab="11" xr2:uid="{00000000-000D-0000-FFFF-FFFF00000000}"/>
  </bookViews>
  <sheets>
    <sheet name="Janeiro2025" sheetId="12" r:id="rId1"/>
    <sheet name="Fevereiro2025" sheetId="13" r:id="rId2"/>
    <sheet name="Março2025" sheetId="15" r:id="rId3"/>
    <sheet name="Abril2025" sheetId="16" r:id="rId4"/>
    <sheet name="Maio2025" sheetId="17" r:id="rId5"/>
    <sheet name="Junho2025" sheetId="18" r:id="rId6"/>
    <sheet name="Julho2025" sheetId="20" r:id="rId7"/>
    <sheet name="Agosto2025" sheetId="21" r:id="rId8"/>
    <sheet name="Setembro2025" sheetId="22" r:id="rId9"/>
    <sheet name="Outubro2025" sheetId="24" r:id="rId10"/>
    <sheet name="Novembro2025" sheetId="25" r:id="rId11"/>
    <sheet name="Dezembro2025" sheetId="26" r:id="rId12"/>
  </sheets>
  <definedNames>
    <definedName name="_xlnm._FilterDatabase" localSheetId="3" hidden="1">Abril2025!$B$6:$O$25</definedName>
    <definedName name="_xlnm._FilterDatabase" localSheetId="7" hidden="1">Agosto2025!$B$6:$O$24</definedName>
    <definedName name="_xlnm._FilterDatabase" localSheetId="11" hidden="1">Dezembro2025!$B$6:$O$28</definedName>
    <definedName name="_xlnm._FilterDatabase" localSheetId="6" hidden="1">Julho2025!$B$6:$O$41</definedName>
    <definedName name="_xlnm._FilterDatabase" localSheetId="5" hidden="1">Junho2025!$B$6:$O$39</definedName>
    <definedName name="_xlnm._FilterDatabase" localSheetId="4" hidden="1">Maio2025!$B$6:$O$22</definedName>
    <definedName name="_xlnm._FilterDatabase" localSheetId="2" hidden="1">Março2025!$B$6:$O$27</definedName>
    <definedName name="_xlnm._FilterDatabase" localSheetId="10" hidden="1">Novembro2025!$B$6:$O$24</definedName>
    <definedName name="_xlnm._FilterDatabase" localSheetId="9" hidden="1">Outubro2025!$B$6:$O$25</definedName>
    <definedName name="_xlnm._FilterDatabase" localSheetId="8" hidden="1">Setembro2025!$B$6:$O$25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26" l="1"/>
  <c r="L30" i="26"/>
  <c r="K30" i="26"/>
  <c r="J30" i="26"/>
  <c r="L29" i="26"/>
  <c r="L23" i="26"/>
  <c r="M22" i="26" l="1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K25" i="25" l="1"/>
  <c r="J25" i="25"/>
  <c r="L23" i="25"/>
  <c r="L25" i="25" s="1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K26" i="24"/>
  <c r="J26" i="24"/>
  <c r="L23" i="24"/>
  <c r="M23" i="24" s="1"/>
  <c r="M22" i="24"/>
  <c r="M21" i="24"/>
  <c r="M20" i="24"/>
  <c r="M19" i="24"/>
  <c r="M18" i="24"/>
  <c r="M17" i="24"/>
  <c r="M16" i="24"/>
  <c r="M15" i="24"/>
  <c r="M14" i="24"/>
  <c r="M13" i="24"/>
  <c r="M12" i="24"/>
  <c r="M11" i="24"/>
  <c r="M10" i="24"/>
  <c r="M9" i="24"/>
  <c r="M8" i="24"/>
  <c r="M7" i="24"/>
  <c r="M23" i="25" l="1"/>
  <c r="M25" i="25" s="1"/>
  <c r="L26" i="24"/>
  <c r="M26" i="24"/>
  <c r="K50" i="22" l="1"/>
  <c r="J50" i="22" l="1"/>
  <c r="L49" i="22"/>
  <c r="M49" i="22" s="1"/>
  <c r="L48" i="22"/>
  <c r="M48" i="22" s="1"/>
  <c r="L47" i="22"/>
  <c r="M47" i="22" s="1"/>
  <c r="L46" i="22"/>
  <c r="M46" i="22" s="1"/>
  <c r="L45" i="22"/>
  <c r="M45" i="22" s="1"/>
  <c r="L44" i="22"/>
  <c r="M44" i="22" s="1"/>
  <c r="L43" i="22"/>
  <c r="M43" i="22" s="1"/>
  <c r="L42" i="22"/>
  <c r="M42" i="22" s="1"/>
  <c r="L41" i="22"/>
  <c r="M41" i="22" s="1"/>
  <c r="L40" i="22"/>
  <c r="M40" i="22" s="1"/>
  <c r="L39" i="22"/>
  <c r="M39" i="22" s="1"/>
  <c r="L38" i="22"/>
  <c r="M38" i="22" s="1"/>
  <c r="L37" i="22"/>
  <c r="M37" i="22" s="1"/>
  <c r="L36" i="22"/>
  <c r="M36" i="22" s="1"/>
  <c r="L35" i="22"/>
  <c r="M35" i="22" s="1"/>
  <c r="L34" i="22"/>
  <c r="M34" i="22" s="1"/>
  <c r="L33" i="22"/>
  <c r="M33" i="22" s="1"/>
  <c r="L32" i="22"/>
  <c r="M32" i="22" s="1"/>
  <c r="L31" i="22"/>
  <c r="M31" i="22" s="1"/>
  <c r="L30" i="22"/>
  <c r="M30" i="22" s="1"/>
  <c r="L29" i="22"/>
  <c r="M29" i="22" s="1"/>
  <c r="L28" i="22"/>
  <c r="M28" i="22" s="1"/>
  <c r="L27" i="22"/>
  <c r="M27" i="22" s="1"/>
  <c r="L26" i="22"/>
  <c r="M26" i="22" s="1"/>
  <c r="L25" i="22"/>
  <c r="M25" i="22" s="1"/>
  <c r="L24" i="22"/>
  <c r="M24" i="22" s="1"/>
  <c r="L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K25" i="21"/>
  <c r="M50" i="22" l="1"/>
  <c r="L50" i="22"/>
  <c r="M23" i="22"/>
  <c r="L24" i="21"/>
  <c r="L23" i="21"/>
  <c r="M23" i="21"/>
  <c r="J25" i="21" l="1"/>
  <c r="L25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25" i="21" l="1"/>
  <c r="L24" i="20" l="1"/>
  <c r="L23" i="20" l="1"/>
  <c r="M23" i="20" s="1"/>
  <c r="K42" i="20" l="1"/>
  <c r="J42" i="20"/>
  <c r="L42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M8" i="20"/>
  <c r="M7" i="20"/>
  <c r="K40" i="18"/>
  <c r="M42" i="20" l="1"/>
  <c r="J40" i="18"/>
  <c r="L23" i="18" l="1"/>
  <c r="L40" i="18" s="1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40" i="18" l="1"/>
  <c r="L27" i="17"/>
  <c r="L26" i="17"/>
  <c r="L23" i="17"/>
  <c r="L25" i="17"/>
  <c r="L24" i="17"/>
  <c r="J28" i="17"/>
  <c r="M27" i="17" l="1"/>
  <c r="L28" i="17" l="1"/>
  <c r="K28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L26" i="16"/>
  <c r="L27" i="16"/>
  <c r="L28" i="16"/>
  <c r="L29" i="16"/>
  <c r="J29" i="16"/>
  <c r="K29" i="16"/>
  <c r="M28" i="16"/>
  <c r="M27" i="16"/>
  <c r="K26" i="16"/>
  <c r="M26" i="16" s="1"/>
  <c r="M28" i="17" l="1"/>
  <c r="M23" i="16"/>
  <c r="M24" i="16"/>
  <c r="M25" i="16"/>
  <c r="M29" i="16" l="1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K28" i="15"/>
  <c r="J28" i="15"/>
  <c r="M29" i="13"/>
  <c r="L29" i="13"/>
  <c r="K29" i="13"/>
  <c r="J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L27" i="15" l="1"/>
  <c r="L28" i="15" s="1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27" i="15" l="1"/>
  <c r="M28" i="15" s="1"/>
  <c r="L24" i="12"/>
  <c r="L23" i="12"/>
  <c r="K27" i="12"/>
  <c r="K26" i="12"/>
  <c r="K25" i="12"/>
  <c r="J28" i="12" l="1"/>
  <c r="M24" i="12" l="1"/>
  <c r="M23" i="12" l="1"/>
  <c r="K28" i="12"/>
  <c r="L25" i="12"/>
  <c r="M25" i="12" s="1"/>
  <c r="L26" i="12"/>
  <c r="M26" i="12" s="1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L28" i="12" l="1"/>
  <c r="M28" i="12"/>
</calcChain>
</file>

<file path=xl/sharedStrings.xml><?xml version="1.0" encoding="utf-8"?>
<sst xmlns="http://schemas.openxmlformats.org/spreadsheetml/2006/main" count="2844" uniqueCount="81">
  <si>
    <t>CNPJ</t>
  </si>
  <si>
    <t>CGE</t>
  </si>
  <si>
    <t>CEARÁ GERADORA DE ENERGIA</t>
  </si>
  <si>
    <t>04.826.932/0001-49</t>
  </si>
  <si>
    <t>parcelamento</t>
  </si>
  <si>
    <t>DSP 758/2015</t>
  </si>
  <si>
    <t>sigla</t>
  </si>
  <si>
    <t>subsídio</t>
  </si>
  <si>
    <t>competência</t>
  </si>
  <si>
    <t>valor devido</t>
  </si>
  <si>
    <t>compensação</t>
  </si>
  <si>
    <t>valor pago</t>
  </si>
  <si>
    <t>saldo remanescente</t>
  </si>
  <si>
    <t>status</t>
  </si>
  <si>
    <t>base legal</t>
  </si>
  <si>
    <t>reembolso pago à (sigla):</t>
  </si>
  <si>
    <t>reembolso pago à 
(razão social):</t>
  </si>
  <si>
    <t>razão social</t>
  </si>
  <si>
    <t>pendente</t>
  </si>
  <si>
    <t>RORAIMA ENERGIA</t>
  </si>
  <si>
    <t>RORAIMA ENERGIA S.A.</t>
  </si>
  <si>
    <t>02.341.470/0001-44</t>
  </si>
  <si>
    <t>resultado de comercialização no ACR</t>
  </si>
  <si>
    <t>recebido</t>
  </si>
  <si>
    <t>REH 3309/2024</t>
  </si>
  <si>
    <t>AMAZONAS</t>
  </si>
  <si>
    <t>AMAZONAS ENERGIA S. A.</t>
  </si>
  <si>
    <t>02.341.467/0001-20</t>
  </si>
  <si>
    <t>reembolso mensal</t>
  </si>
  <si>
    <t>REN 1016/2022</t>
  </si>
  <si>
    <t>ELETRONORTE</t>
  </si>
  <si>
    <t>CENTRAIS ELETRICAS DO NORTE DO BRASIL S/A</t>
  </si>
  <si>
    <t>00.357.038/0001-16</t>
  </si>
  <si>
    <t>reembolso mensal*</t>
  </si>
  <si>
    <t>compensado</t>
  </si>
  <si>
    <t>DSP 3025/2024</t>
  </si>
  <si>
    <t>atualização monetária</t>
  </si>
  <si>
    <t>CEA</t>
  </si>
  <si>
    <t xml:space="preserve">COMPANHIA DE ELETRICIDADE DO AMAPÁ </t>
  </si>
  <si>
    <t>05.965.546/0001-09</t>
  </si>
  <si>
    <t>resultado de comercialização no ACR - lei n° 14.146/2021</t>
  </si>
  <si>
    <t>REH3430/2024</t>
  </si>
  <si>
    <t>Reembolso Mensal * e Sub-rogação*: referem-se a resultados de reprocessamento.</t>
  </si>
  <si>
    <t>ENERGISA RO</t>
  </si>
  <si>
    <t>ENERGISA RONDÔNIA - DISTRIBUIDORA DE ENERGIA S.A</t>
  </si>
  <si>
    <t>05.914.650/0001-66</t>
  </si>
  <si>
    <t>ENERGISA MT</t>
  </si>
  <si>
    <t>ENERGISA MATO GROSSO - DISTRIBUIDORA DE ENERGIA S.A.</t>
  </si>
  <si>
    <t>03.467.321/0001-99</t>
  </si>
  <si>
    <t>TRANSPORTES PIMPAO LTDA</t>
  </si>
  <si>
    <t>TRANSPORTES PIMPAO LTDA 01</t>
  </si>
  <si>
    <t>04.060.950/0001-62</t>
  </si>
  <si>
    <t>reembolso preliminar</t>
  </si>
  <si>
    <t>REN1016/2022</t>
  </si>
  <si>
    <t>REH 3434/2025</t>
  </si>
  <si>
    <t>VIBRA ENERGIA</t>
  </si>
  <si>
    <t>VIBRA ENERGIA S.A</t>
  </si>
  <si>
    <t>34.274.233/0001-02</t>
  </si>
  <si>
    <t>REH3434/2025</t>
  </si>
  <si>
    <t>Tributos não recuperados ccc</t>
  </si>
  <si>
    <t>Atualização monetária- tributos não recuperados</t>
  </si>
  <si>
    <t>EQUATORIAL PARÁ</t>
  </si>
  <si>
    <t>EQUATORIAL PARA DISTRIBUIDORA DE ENERGIA S.A.</t>
  </si>
  <si>
    <t>04.895.728/0001-80</t>
  </si>
  <si>
    <t>OIAPOQUE ENERGIA SA</t>
  </si>
  <si>
    <t>OIAPOQUE</t>
  </si>
  <si>
    <t>21.504.686/0001-28</t>
  </si>
  <si>
    <t>diferença de custos de energia</t>
  </si>
  <si>
    <t>DSP 1500/2025</t>
  </si>
  <si>
    <t>sobrecontratação</t>
  </si>
  <si>
    <t>REH3454/2025</t>
  </si>
  <si>
    <t>ENERGISA TO</t>
  </si>
  <si>
    <t>ENERGISA TOCANTINS DISTRIBUIDORA DE ENERGIA S.A.</t>
  </si>
  <si>
    <t>25.086.034/0001-71</t>
  </si>
  <si>
    <t>DSP1367/2025</t>
  </si>
  <si>
    <t>Atualização monetária</t>
  </si>
  <si>
    <t>ENERGISA AC</t>
  </si>
  <si>
    <t>ENERGISA ACRE - DISTRIBUIDORA DE ENERGIA S.A</t>
  </si>
  <si>
    <t>04.065.033/0001-70</t>
  </si>
  <si>
    <t>ENERGISA RONDONIA - DISTRIBUIDORA DE ENERGIA S.A</t>
  </si>
  <si>
    <t>Ofício 305/2025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</si>
</sst>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\ &quot;R$&quot;\ #,##0.00"/>
    <numFmt numFmtId="166" formatCode="&quot;R$&quot;#,##0.00;[Red]\-&quot;R$&quot;#,##0.00"/>
    <numFmt numFmtId="167" formatCode="00&quot;.&quot;000&quot;.&quot;000&quot;.&quot;0000&quot;/&quot;00"/>
    <numFmt numFmtId="168" formatCode="mmmm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ter Light"/>
    </font>
    <font>
      <b/>
      <sz val="10"/>
      <color theme="3"/>
      <name val="Inter Light"/>
    </font>
    <font>
      <sz val="10"/>
      <color theme="4"/>
      <name val="Inter Light"/>
    </font>
    <font>
      <sz val="10"/>
      <color rgb="FF002060"/>
      <name val="Inter Light"/>
    </font>
    <font>
      <sz val="10"/>
      <name val="Inter Light"/>
    </font>
    <font>
      <sz val="16"/>
      <color theme="1"/>
      <name val="Inter Bold"/>
    </font>
    <font>
      <b/>
      <sz val="16"/>
      <color theme="3"/>
      <name val="Inter Bold"/>
    </font>
    <font>
      <sz val="10"/>
      <color rgb="FF000C4C"/>
      <name val="Int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DDE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2" fillId="0" borderId="0" xfId="0" applyNumberFormat="1" applyFont="1"/>
    <xf numFmtId="49" fontId="3" fillId="3" borderId="1" xfId="1" quotePrefix="1" applyNumberFormat="1" applyFont="1" applyFill="1" applyBorder="1" applyAlignment="1">
      <alignment horizontal="center" vertical="center"/>
    </xf>
    <xf numFmtId="167" fontId="3" fillId="3" borderId="1" xfId="1" quotePrefix="1" applyNumberFormat="1" applyFont="1" applyFill="1" applyBorder="1" applyAlignment="1">
      <alignment horizontal="center" vertical="center"/>
    </xf>
    <xf numFmtId="49" fontId="3" fillId="3" borderId="1" xfId="1" quotePrefix="1" applyNumberFormat="1" applyFont="1" applyFill="1" applyBorder="1" applyAlignment="1">
      <alignment horizontal="center" vertical="center" wrapText="1"/>
    </xf>
    <xf numFmtId="44" fontId="3" fillId="3" borderId="1" xfId="2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167" fontId="4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horizontal="left" vertical="center"/>
    </xf>
    <xf numFmtId="168" fontId="4" fillId="0" borderId="1" xfId="0" quotePrefix="1" applyNumberFormat="1" applyFont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/>
    <xf numFmtId="167" fontId="2" fillId="0" borderId="0" xfId="0" applyNumberFormat="1" applyFont="1"/>
    <xf numFmtId="49" fontId="6" fillId="0" borderId="0" xfId="0" applyNumberFormat="1" applyFont="1"/>
    <xf numFmtId="44" fontId="3" fillId="2" borderId="1" xfId="2" quotePrefix="1" applyFont="1" applyFill="1" applyBorder="1" applyAlignment="1">
      <alignment horizontal="center" vertical="center"/>
    </xf>
    <xf numFmtId="49" fontId="2" fillId="0" borderId="0" xfId="1" applyNumberFormat="1" applyFont="1"/>
    <xf numFmtId="0" fontId="4" fillId="0" borderId="0" xfId="0" applyFont="1" applyAlignment="1">
      <alignment horizontal="lef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2" fillId="0" borderId="0" xfId="0" applyNumberFormat="1" applyFont="1"/>
    <xf numFmtId="0" fontId="7" fillId="0" borderId="0" xfId="0" applyFont="1"/>
    <xf numFmtId="49" fontId="9" fillId="0" borderId="1" xfId="0" applyNumberFormat="1" applyFont="1" applyBorder="1" applyAlignment="1">
      <alignment horizontal="left" vertical="center"/>
    </xf>
    <xf numFmtId="167" fontId="9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left" vertical="center"/>
    </xf>
    <xf numFmtId="168" fontId="9" fillId="0" borderId="1" xfId="0" quotePrefix="1" applyNumberFormat="1" applyFont="1" applyBorder="1" applyAlignment="1">
      <alignment horizontal="center" vertical="center"/>
    </xf>
    <xf numFmtId="44" fontId="9" fillId="0" borderId="1" xfId="2" applyFont="1" applyFill="1" applyBorder="1" applyAlignment="1">
      <alignment vertical="center"/>
    </xf>
    <xf numFmtId="44" fontId="2" fillId="0" borderId="0" xfId="0" applyNumberFormat="1" applyFont="1"/>
    <xf numFmtId="168" fontId="8" fillId="0" borderId="0" xfId="1" quotePrefix="1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BE83C4B9-95EF-49B0-AB0D-0A967F14F28D}"/>
  </tableStyles>
  <colors>
    <mruColors>
      <color rgb="FFB8DDE1"/>
      <color rgb="FF000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2FE295C2-32F6-4F28-B95D-671DD00A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214312"/>
          <a:ext cx="1440000" cy="5398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2338D3F-C938-45A7-8918-CC651E2F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8912"/>
          <a:ext cx="1501913" cy="5449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1FB6E324-B415-4624-A57A-E209D583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947AA779-D1E1-4BC9-B5CF-64EEFD09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8912"/>
          <a:ext cx="1501913" cy="54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519B450-A000-407F-A83B-15276A26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4DDB349B-C84B-4819-9FDB-5DBDA361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1C97100-8E59-4F2E-8981-E5715CDD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ACF8D0C4-7EE9-4CEE-8F67-74069064D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2089B3EF-05EB-4FD6-A83E-8EA135BF6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8912"/>
          <a:ext cx="1501913" cy="5449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58974FCE-A6C1-4E13-AA84-A601E6EA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8912"/>
          <a:ext cx="1501913" cy="5449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EA3DA90C-9788-4AF0-8E75-8B60E99E4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2562"/>
          <a:ext cx="1501913" cy="5417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</xdr:rowOff>
    </xdr:from>
    <xdr:to>
      <xdr:col>2</xdr:col>
      <xdr:colOff>35063</xdr:colOff>
      <xdr:row>3</xdr:row>
      <xdr:rowOff>57565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611E3D64-7D8A-4295-B482-77DE557B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8912"/>
          <a:ext cx="1501913" cy="544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Cores_CCEE">
      <a:dk1>
        <a:srgbClr val="000C4C"/>
      </a:dk1>
      <a:lt1>
        <a:srgbClr val="B8DDE1"/>
      </a:lt1>
      <a:dk2>
        <a:srgbClr val="06038D"/>
      </a:dk2>
      <a:lt2>
        <a:srgbClr val="4C4C4C"/>
      </a:lt2>
      <a:accent1>
        <a:srgbClr val="000C4C"/>
      </a:accent1>
      <a:accent2>
        <a:srgbClr val="B8DDE1"/>
      </a:accent2>
      <a:accent3>
        <a:srgbClr val="4C4C4C"/>
      </a:accent3>
      <a:accent4>
        <a:srgbClr val="06038D"/>
      </a:accent4>
      <a:accent5>
        <a:srgbClr val="00FFFF"/>
      </a:accent5>
      <a:accent6>
        <a:srgbClr val="A3B2FF"/>
      </a:accent6>
      <a:hlink>
        <a:srgbClr val="000C4C"/>
      </a:hlink>
      <a:folHlink>
        <a:srgbClr val="06038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9362-7C10-4EE1-B64A-87ECD1E2451C}">
  <dimension ref="B1:O166"/>
  <sheetViews>
    <sheetView showGridLines="0" zoomScale="80" zoomScaleNormal="80" workbookViewId="0">
      <selection activeCell="D33" sqref="D33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59.54296875" style="1" customWidth="1"/>
    <col min="4" max="4" width="21.453125" style="1" bestFit="1" customWidth="1"/>
    <col min="5" max="5" width="19.81640625" style="1" bestFit="1" customWidth="1"/>
    <col min="6" max="6" width="38.54296875" style="1" bestFit="1" customWidth="1"/>
    <col min="7" max="7" width="21.453125" style="1" bestFit="1" customWidth="1"/>
    <col min="8" max="8" width="19.4531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45658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26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2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22</v>
      </c>
      <c r="I23" s="11">
        <v>45597</v>
      </c>
      <c r="J23" s="12">
        <v>366176.92</v>
      </c>
      <c r="K23" s="12">
        <v>0</v>
      </c>
      <c r="L23" s="12">
        <f>J23</f>
        <v>366176.92</v>
      </c>
      <c r="M23" s="12">
        <f>J23-K23-L23</f>
        <v>0</v>
      </c>
      <c r="N23" s="8" t="s">
        <v>23</v>
      </c>
      <c r="O23" s="8" t="s">
        <v>24</v>
      </c>
    </row>
    <row r="24" spans="2:15" s="7" customForma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28</v>
      </c>
      <c r="I24" s="11">
        <v>45597</v>
      </c>
      <c r="J24" s="12">
        <v>45924401.380000003</v>
      </c>
      <c r="K24" s="12">
        <v>0</v>
      </c>
      <c r="L24" s="12">
        <f>J24</f>
        <v>45924401.380000003</v>
      </c>
      <c r="M24" s="12">
        <f>J24-K24-L24</f>
        <v>0</v>
      </c>
      <c r="N24" s="8" t="s">
        <v>23</v>
      </c>
      <c r="O24" s="8" t="s">
        <v>29</v>
      </c>
    </row>
    <row r="25" spans="2:15" s="7" customFormat="1">
      <c r="B25" s="8" t="s">
        <v>30</v>
      </c>
      <c r="C25" s="8" t="s">
        <v>31</v>
      </c>
      <c r="D25" s="9" t="s">
        <v>32</v>
      </c>
      <c r="E25" s="8" t="s">
        <v>30</v>
      </c>
      <c r="F25" s="8" t="s">
        <v>31</v>
      </c>
      <c r="G25" s="10" t="s">
        <v>32</v>
      </c>
      <c r="H25" s="8" t="s">
        <v>33</v>
      </c>
      <c r="I25" s="11">
        <v>45474</v>
      </c>
      <c r="J25" s="12">
        <v>159227388.63</v>
      </c>
      <c r="K25" s="12">
        <f>J25</f>
        <v>159227388.63</v>
      </c>
      <c r="L25" s="12">
        <f t="shared" ref="L25:L26" si="1">ROUND(J25-K25,2)</f>
        <v>0</v>
      </c>
      <c r="M25" s="12">
        <f t="shared" ref="M25:M26" si="2">J25-K25-L25</f>
        <v>0</v>
      </c>
      <c r="N25" s="8" t="s">
        <v>34</v>
      </c>
      <c r="O25" s="8" t="s">
        <v>35</v>
      </c>
    </row>
    <row r="26" spans="2:15" s="7" customFormat="1">
      <c r="B26" s="8" t="s">
        <v>30</v>
      </c>
      <c r="C26" s="8" t="s">
        <v>31</v>
      </c>
      <c r="D26" s="9" t="s">
        <v>32</v>
      </c>
      <c r="E26" s="8" t="s">
        <v>30</v>
      </c>
      <c r="F26" s="8" t="s">
        <v>31</v>
      </c>
      <c r="G26" s="10" t="s">
        <v>32</v>
      </c>
      <c r="H26" s="8" t="s">
        <v>36</v>
      </c>
      <c r="I26" s="11">
        <v>45474</v>
      </c>
      <c r="J26" s="12">
        <v>2223217.98</v>
      </c>
      <c r="K26" s="12">
        <f>J26</f>
        <v>2223217.98</v>
      </c>
      <c r="L26" s="12">
        <f t="shared" si="1"/>
        <v>0</v>
      </c>
      <c r="M26" s="12">
        <f t="shared" si="2"/>
        <v>0</v>
      </c>
      <c r="N26" s="8" t="s">
        <v>34</v>
      </c>
      <c r="O26" s="8" t="s">
        <v>35</v>
      </c>
    </row>
    <row r="27" spans="2:15" s="7" customFormat="1">
      <c r="B27" s="8" t="s">
        <v>37</v>
      </c>
      <c r="C27" s="8" t="s">
        <v>38</v>
      </c>
      <c r="D27" s="9" t="s">
        <v>39</v>
      </c>
      <c r="E27" s="8" t="s">
        <v>37</v>
      </c>
      <c r="F27" s="8" t="s">
        <v>38</v>
      </c>
      <c r="G27" s="10" t="s">
        <v>39</v>
      </c>
      <c r="H27" s="8" t="s">
        <v>40</v>
      </c>
      <c r="I27" s="11">
        <v>45658</v>
      </c>
      <c r="J27" s="12">
        <v>2395439.71</v>
      </c>
      <c r="K27" s="12">
        <f>J27</f>
        <v>2395439.71</v>
      </c>
      <c r="L27" s="12">
        <v>0</v>
      </c>
      <c r="M27" s="12">
        <v>0</v>
      </c>
      <c r="N27" s="8" t="s">
        <v>34</v>
      </c>
      <c r="O27" s="8" t="s">
        <v>41</v>
      </c>
    </row>
    <row r="28" spans="2:15" s="7" customFormat="1" ht="12" customHeight="1">
      <c r="B28" s="13"/>
      <c r="C28" s="14"/>
      <c r="D28" s="15"/>
      <c r="E28" s="14"/>
      <c r="F28" s="16"/>
      <c r="G28" s="15"/>
      <c r="H28" s="14"/>
      <c r="I28" s="14"/>
      <c r="J28" s="17">
        <f>SUBTOTAL(9,J7:J27)</f>
        <v>212744405.09999999</v>
      </c>
      <c r="K28" s="17">
        <f>SUBTOTAL(9,K7:K27)</f>
        <v>163846046.31999999</v>
      </c>
      <c r="L28" s="17">
        <f>SUBTOTAL(9,L7:L27)</f>
        <v>46290578.300000004</v>
      </c>
      <c r="M28" s="17">
        <f>SUBTOTAL(9,M7:M27)</f>
        <v>2607780.4799999995</v>
      </c>
      <c r="N28" s="18"/>
      <c r="O28" s="14"/>
    </row>
    <row r="30" spans="2:15">
      <c r="B30" s="19" t="s">
        <v>42</v>
      </c>
    </row>
    <row r="32" spans="2:15">
      <c r="J32" s="20"/>
      <c r="M32" s="21"/>
    </row>
    <row r="166" spans="11:12">
      <c r="K166" s="21"/>
      <c r="L166" s="21"/>
    </row>
  </sheetData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95E4-C1D2-4A6F-9ACA-966263BA14F6}">
  <dimension ref="B1:O164"/>
  <sheetViews>
    <sheetView showGridLines="0" topLeftCell="H1" zoomScale="80" zoomScaleNormal="80" workbookViewId="0"/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26.54296875" style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45931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3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45931</v>
      </c>
      <c r="J23" s="12">
        <v>565400.32999999996</v>
      </c>
      <c r="K23" s="12">
        <v>0</v>
      </c>
      <c r="L23" s="12">
        <f>J23-K23</f>
        <v>565400.32999999996</v>
      </c>
      <c r="M23" s="12">
        <f t="shared" si="0"/>
        <v>0</v>
      </c>
      <c r="N23" s="8" t="s">
        <v>23</v>
      </c>
      <c r="O23" s="8" t="s">
        <v>58</v>
      </c>
    </row>
    <row r="24" spans="2:15" s="7" customFormat="1">
      <c r="B24" s="8" t="s">
        <v>19</v>
      </c>
      <c r="C24" s="8" t="s">
        <v>20</v>
      </c>
      <c r="D24" s="9" t="s">
        <v>21</v>
      </c>
      <c r="E24" s="8" t="s">
        <v>19</v>
      </c>
      <c r="F24" s="8" t="s">
        <v>20</v>
      </c>
      <c r="G24" s="10" t="s">
        <v>21</v>
      </c>
      <c r="H24" s="8" t="s">
        <v>33</v>
      </c>
      <c r="I24" s="11">
        <v>45658</v>
      </c>
      <c r="J24" s="12">
        <v>1900075.05</v>
      </c>
      <c r="K24" s="12">
        <v>1900075.05</v>
      </c>
      <c r="L24" s="12">
        <v>0</v>
      </c>
      <c r="M24" s="12">
        <v>0</v>
      </c>
      <c r="N24" s="8" t="s">
        <v>34</v>
      </c>
      <c r="O24" s="8" t="s">
        <v>29</v>
      </c>
    </row>
    <row r="25" spans="2:15" s="7" customFormat="1">
      <c r="B25" s="23" t="s">
        <v>19</v>
      </c>
      <c r="C25" s="23" t="s">
        <v>20</v>
      </c>
      <c r="D25" s="9" t="s">
        <v>21</v>
      </c>
      <c r="E25" s="8" t="s">
        <v>19</v>
      </c>
      <c r="F25" s="8" t="s">
        <v>20</v>
      </c>
      <c r="G25" s="10" t="s">
        <v>21</v>
      </c>
      <c r="H25" s="23" t="s">
        <v>36</v>
      </c>
      <c r="I25" s="26">
        <v>45658</v>
      </c>
      <c r="J25" s="27">
        <v>40620.03</v>
      </c>
      <c r="K25" s="27">
        <v>40620.03</v>
      </c>
      <c r="L25" s="12">
        <v>0</v>
      </c>
      <c r="M25" s="12">
        <v>0</v>
      </c>
      <c r="N25" s="8" t="s">
        <v>34</v>
      </c>
      <c r="O25" s="23" t="s">
        <v>29</v>
      </c>
    </row>
    <row r="26" spans="2:15" s="7" customFormat="1" ht="13">
      <c r="B26" s="13"/>
      <c r="C26" s="14"/>
      <c r="D26" s="15"/>
      <c r="E26" s="14"/>
      <c r="F26" s="16"/>
      <c r="G26" s="15"/>
      <c r="H26" s="14"/>
      <c r="I26" s="14"/>
      <c r="J26" s="17">
        <f>SUBTOTAL(9,J7:J25)</f>
        <v>5113875.8899999997</v>
      </c>
      <c r="K26" s="17">
        <f>SUBTOTAL(9,K7:K25)</f>
        <v>1940695.08</v>
      </c>
      <c r="L26" s="17">
        <f>SUBTOTAL(9,L7:L25)</f>
        <v>565400.32999999996</v>
      </c>
      <c r="M26" s="17">
        <f>SUBTOTAL(9,M7:M25)</f>
        <v>2607780.4799999995</v>
      </c>
      <c r="N26" s="18"/>
      <c r="O26" s="14"/>
    </row>
    <row r="28" spans="2:15">
      <c r="B28" s="19" t="s">
        <v>42</v>
      </c>
    </row>
    <row r="30" spans="2:15">
      <c r="J30" s="20"/>
      <c r="M30" s="21"/>
    </row>
    <row r="32" spans="2:15">
      <c r="K32" s="28"/>
    </row>
    <row r="35" spans="11:11">
      <c r="K35" s="28"/>
    </row>
    <row r="36" spans="11:11">
      <c r="K36" s="28"/>
    </row>
    <row r="164" spans="11:12">
      <c r="K164" s="21"/>
      <c r="L164" s="21"/>
    </row>
  </sheetData>
  <autoFilter ref="B6:O25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FE49-4B40-485A-A68B-0D36CE0B77D5}">
  <dimension ref="B1:O163"/>
  <sheetViews>
    <sheetView showGridLines="0" topLeftCell="H14" zoomScale="80" zoomScaleNormal="80" workbookViewId="0"/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26.54296875" style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45962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3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45962</v>
      </c>
      <c r="J23" s="12">
        <v>565400.34</v>
      </c>
      <c r="K23" s="12">
        <v>0</v>
      </c>
      <c r="L23" s="12">
        <f>J23-K23</f>
        <v>565400.34</v>
      </c>
      <c r="M23" s="12">
        <f t="shared" si="0"/>
        <v>0</v>
      </c>
      <c r="N23" s="8" t="s">
        <v>23</v>
      </c>
      <c r="O23" s="8" t="s">
        <v>58</v>
      </c>
    </row>
    <row r="24" spans="2:15" s="7" customFormat="1">
      <c r="B24" s="8" t="s">
        <v>76</v>
      </c>
      <c r="C24" s="8" t="s">
        <v>77</v>
      </c>
      <c r="D24" s="9" t="s">
        <v>78</v>
      </c>
      <c r="E24" s="8" t="s">
        <v>76</v>
      </c>
      <c r="F24" s="8" t="s">
        <v>77</v>
      </c>
      <c r="G24" s="10" t="s">
        <v>78</v>
      </c>
      <c r="H24" s="8" t="s">
        <v>33</v>
      </c>
      <c r="I24" s="11">
        <v>45870</v>
      </c>
      <c r="J24" s="12">
        <v>65085.9</v>
      </c>
      <c r="K24" s="12">
        <v>65085.9</v>
      </c>
      <c r="L24" s="12">
        <v>0</v>
      </c>
      <c r="M24" s="12">
        <v>0</v>
      </c>
      <c r="N24" s="8" t="s">
        <v>34</v>
      </c>
      <c r="O24" s="8" t="s">
        <v>29</v>
      </c>
    </row>
    <row r="25" spans="2:15" s="7" customFormat="1" ht="13">
      <c r="B25" s="13"/>
      <c r="C25" s="14"/>
      <c r="D25" s="15"/>
      <c r="E25" s="14"/>
      <c r="F25" s="16"/>
      <c r="G25" s="15"/>
      <c r="H25" s="14"/>
      <c r="I25" s="14"/>
      <c r="J25" s="17">
        <f>SUBTOTAL(9,J7:J24)</f>
        <v>3238266.7199999993</v>
      </c>
      <c r="K25" s="17">
        <f>SUBTOTAL(9,K7:K24)</f>
        <v>65085.9</v>
      </c>
      <c r="L25" s="17">
        <f>SUBTOTAL(9,L7:L24)</f>
        <v>565400.34</v>
      </c>
      <c r="M25" s="17">
        <f>SUBTOTAL(9,M7:M24)</f>
        <v>2607780.4799999995</v>
      </c>
      <c r="N25" s="18"/>
      <c r="O25" s="14"/>
    </row>
    <row r="27" spans="2:15">
      <c r="B27" s="19" t="s">
        <v>42</v>
      </c>
    </row>
    <row r="29" spans="2:15">
      <c r="J29" s="20"/>
      <c r="M29" s="21"/>
    </row>
    <row r="31" spans="2:15">
      <c r="K31" s="28"/>
    </row>
    <row r="34" spans="11:11">
      <c r="K34" s="28"/>
    </row>
    <row r="35" spans="11:11">
      <c r="K35" s="28"/>
    </row>
    <row r="163" spans="11:12">
      <c r="K163" s="21"/>
      <c r="L163" s="21"/>
    </row>
  </sheetData>
  <autoFilter ref="B6:O24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917A-5EBA-40E3-B5CB-962614717817}">
  <dimension ref="B1:O168"/>
  <sheetViews>
    <sheetView showGridLines="0" tabSelected="1" topLeftCell="H4" zoomScale="80" zoomScaleNormal="80" workbookViewId="0">
      <selection activeCell="N30" sqref="N30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26.54296875" style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45992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2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 ht="12" customHeigh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 ht="12" customHeigh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45992</v>
      </c>
      <c r="J23" s="12">
        <v>565400.34</v>
      </c>
      <c r="K23" s="12">
        <v>0</v>
      </c>
      <c r="L23" s="12">
        <f>ROUND(J23-K23,2)</f>
        <v>565400.34</v>
      </c>
      <c r="M23" s="12">
        <v>0</v>
      </c>
      <c r="N23" s="8" t="s">
        <v>23</v>
      </c>
      <c r="O23" s="8" t="s">
        <v>58</v>
      </c>
    </row>
    <row r="24" spans="2:15" s="7" customFormat="1" ht="12" customHeigh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33</v>
      </c>
      <c r="I24" s="11">
        <v>45597</v>
      </c>
      <c r="J24" s="12">
        <v>3678.85</v>
      </c>
      <c r="K24" s="12">
        <v>3678.85</v>
      </c>
      <c r="L24" s="12">
        <v>0</v>
      </c>
      <c r="M24" s="12">
        <v>0</v>
      </c>
      <c r="N24" s="8" t="s">
        <v>34</v>
      </c>
      <c r="O24" s="8" t="s">
        <v>29</v>
      </c>
    </row>
    <row r="25" spans="2:15" s="7" customFormat="1" ht="12" customHeight="1">
      <c r="B25" s="8" t="s">
        <v>25</v>
      </c>
      <c r="C25" s="8" t="s">
        <v>26</v>
      </c>
      <c r="D25" s="9" t="s">
        <v>27</v>
      </c>
      <c r="E25" s="8" t="s">
        <v>25</v>
      </c>
      <c r="F25" s="8" t="s">
        <v>26</v>
      </c>
      <c r="G25" s="10" t="s">
        <v>27</v>
      </c>
      <c r="H25" s="8" t="s">
        <v>36</v>
      </c>
      <c r="I25" s="11">
        <v>45597</v>
      </c>
      <c r="J25" s="12">
        <v>133.96</v>
      </c>
      <c r="K25" s="12">
        <v>133.96</v>
      </c>
      <c r="L25" s="12">
        <v>0</v>
      </c>
      <c r="M25" s="12">
        <v>0</v>
      </c>
      <c r="N25" s="8" t="s">
        <v>34</v>
      </c>
      <c r="O25" s="8" t="s">
        <v>29</v>
      </c>
    </row>
    <row r="26" spans="2:15" s="7" customFormat="1" ht="12" customHeight="1">
      <c r="B26" s="8" t="s">
        <v>43</v>
      </c>
      <c r="C26" s="8" t="s">
        <v>79</v>
      </c>
      <c r="D26" s="9" t="s">
        <v>45</v>
      </c>
      <c r="E26" s="8" t="s">
        <v>43</v>
      </c>
      <c r="F26" s="8" t="s">
        <v>79</v>
      </c>
      <c r="G26" s="10" t="s">
        <v>45</v>
      </c>
      <c r="H26" s="8" t="s">
        <v>33</v>
      </c>
      <c r="I26" s="11">
        <v>45809</v>
      </c>
      <c r="J26" s="12">
        <v>28094.17</v>
      </c>
      <c r="K26" s="12">
        <v>28094.17</v>
      </c>
      <c r="L26" s="12">
        <v>0</v>
      </c>
      <c r="M26" s="12">
        <v>0</v>
      </c>
      <c r="N26" s="8" t="s">
        <v>34</v>
      </c>
      <c r="O26" s="8" t="s">
        <v>29</v>
      </c>
    </row>
    <row r="27" spans="2:15" s="7" customFormat="1" ht="12" customHeight="1">
      <c r="B27" s="8" t="s">
        <v>43</v>
      </c>
      <c r="C27" s="8" t="s">
        <v>79</v>
      </c>
      <c r="D27" s="9" t="s">
        <v>45</v>
      </c>
      <c r="E27" s="8" t="s">
        <v>43</v>
      </c>
      <c r="F27" s="8" t="s">
        <v>79</v>
      </c>
      <c r="G27" s="10" t="s">
        <v>45</v>
      </c>
      <c r="H27" s="8" t="s">
        <v>36</v>
      </c>
      <c r="I27" s="11">
        <v>45809</v>
      </c>
      <c r="J27" s="12">
        <v>103.76</v>
      </c>
      <c r="K27" s="12">
        <v>103.76</v>
      </c>
      <c r="L27" s="12">
        <v>0</v>
      </c>
      <c r="M27" s="12">
        <v>0</v>
      </c>
      <c r="N27" s="8" t="s">
        <v>34</v>
      </c>
      <c r="O27" s="8" t="s">
        <v>29</v>
      </c>
    </row>
    <row r="28" spans="2:15" s="7" customFormat="1" ht="12" customHeight="1">
      <c r="B28" s="8" t="s">
        <v>43</v>
      </c>
      <c r="C28" s="8" t="s">
        <v>79</v>
      </c>
      <c r="D28" s="9" t="s">
        <v>45</v>
      </c>
      <c r="E28" s="8" t="s">
        <v>43</v>
      </c>
      <c r="F28" s="8" t="s">
        <v>79</v>
      </c>
      <c r="G28" s="10" t="s">
        <v>45</v>
      </c>
      <c r="H28" s="8" t="s">
        <v>33</v>
      </c>
      <c r="I28" s="11">
        <v>45870</v>
      </c>
      <c r="J28" s="12">
        <v>27685.919999999998</v>
      </c>
      <c r="K28" s="12">
        <v>27685.919999999998</v>
      </c>
      <c r="L28" s="12">
        <v>0</v>
      </c>
      <c r="M28" s="12">
        <v>0</v>
      </c>
      <c r="N28" s="8" t="s">
        <v>34</v>
      </c>
      <c r="O28" s="8" t="s">
        <v>29</v>
      </c>
    </row>
    <row r="29" spans="2:15" s="7" customFormat="1" ht="12" customHeight="1">
      <c r="B29" s="23" t="s">
        <v>25</v>
      </c>
      <c r="C29" s="23" t="s">
        <v>26</v>
      </c>
      <c r="D29" s="24" t="s">
        <v>27</v>
      </c>
      <c r="E29" s="23" t="s">
        <v>25</v>
      </c>
      <c r="F29" s="23" t="s">
        <v>26</v>
      </c>
      <c r="G29" s="25" t="s">
        <v>27</v>
      </c>
      <c r="H29" s="23" t="s">
        <v>69</v>
      </c>
      <c r="I29" s="26">
        <v>45931</v>
      </c>
      <c r="J29" s="27">
        <v>1310922.8</v>
      </c>
      <c r="K29" s="27">
        <v>0</v>
      </c>
      <c r="L29" s="12">
        <f>ROUND(J29-K29,2)</f>
        <v>1310922.8</v>
      </c>
      <c r="M29" s="12">
        <v>0</v>
      </c>
      <c r="N29" s="23" t="s">
        <v>23</v>
      </c>
      <c r="O29" s="23" t="s">
        <v>80</v>
      </c>
    </row>
    <row r="30" spans="2:15" s="7" customFormat="1" ht="13">
      <c r="B30" s="13"/>
      <c r="C30" s="14"/>
      <c r="D30" s="15"/>
      <c r="E30" s="14"/>
      <c r="F30" s="16"/>
      <c r="G30" s="15"/>
      <c r="H30" s="14"/>
      <c r="I30" s="14"/>
      <c r="J30" s="17">
        <f>SUBTOTAL(9,J7:J29)</f>
        <v>4543800.2799999993</v>
      </c>
      <c r="K30" s="17">
        <f>SUBTOTAL(9,K7:K29)</f>
        <v>59696.659999999996</v>
      </c>
      <c r="L30" s="17">
        <f>SUBTOTAL(9,L7:L29)</f>
        <v>1876323.1400000001</v>
      </c>
      <c r="M30" s="17">
        <f>SUBTOTAL(9,M7:M29)</f>
        <v>2607780.4799999995</v>
      </c>
      <c r="N30" s="18"/>
      <c r="O30" s="14"/>
    </row>
    <row r="32" spans="2:15">
      <c r="B32" s="19" t="s">
        <v>42</v>
      </c>
    </row>
    <row r="34" spans="10:13">
      <c r="J34" s="20"/>
      <c r="M34" s="21"/>
    </row>
    <row r="36" spans="10:13">
      <c r="K36" s="28"/>
    </row>
    <row r="39" spans="10:13">
      <c r="K39" s="28"/>
    </row>
    <row r="40" spans="10:13">
      <c r="K40" s="28"/>
    </row>
    <row r="168" spans="11:12">
      <c r="K168" s="21"/>
      <c r="L168" s="21"/>
    </row>
  </sheetData>
  <autoFilter ref="B6:O28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7024-EC59-416B-8511-DFF58FF67A33}">
  <dimension ref="B1:O166"/>
  <sheetViews>
    <sheetView showGridLines="0" topLeftCell="F10" zoomScale="80" zoomScaleNormal="80" workbookViewId="0">
      <selection activeCell="A33" sqref="A33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59.54296875" style="1" customWidth="1"/>
    <col min="4" max="4" width="21.453125" style="1" bestFit="1" customWidth="1"/>
    <col min="5" max="5" width="19.81640625" style="1" bestFit="1" customWidth="1"/>
    <col min="6" max="6" width="38.54296875" style="1" bestFit="1" customWidth="1"/>
    <col min="7" max="7" width="21.453125" style="1" bestFit="1" customWidth="1"/>
    <col min="8" max="8" width="19.4531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45689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26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8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45689</v>
      </c>
      <c r="J23" s="12">
        <v>565400.32999999996</v>
      </c>
      <c r="K23" s="12">
        <v>0</v>
      </c>
      <c r="L23" s="12">
        <v>565400.32999999996</v>
      </c>
      <c r="M23" s="12">
        <f t="shared" si="0"/>
        <v>0</v>
      </c>
      <c r="N23" s="8" t="s">
        <v>23</v>
      </c>
      <c r="O23" s="8" t="s">
        <v>41</v>
      </c>
    </row>
    <row r="24" spans="2:15" s="7" customForma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28</v>
      </c>
      <c r="I24" s="11">
        <v>45627</v>
      </c>
      <c r="J24" s="12">
        <v>55645370.729999997</v>
      </c>
      <c r="K24" s="12">
        <v>46389530.221631698</v>
      </c>
      <c r="L24" s="12">
        <v>9255840.5099999998</v>
      </c>
      <c r="M24" s="12">
        <f>J24-K24-L24</f>
        <v>-1.6317013651132584E-3</v>
      </c>
      <c r="N24" s="8" t="s">
        <v>23</v>
      </c>
      <c r="O24" s="8" t="s">
        <v>29</v>
      </c>
    </row>
    <row r="25" spans="2:15" s="7" customFormat="1">
      <c r="B25" s="8" t="s">
        <v>30</v>
      </c>
      <c r="C25" s="8" t="s">
        <v>31</v>
      </c>
      <c r="D25" s="9" t="s">
        <v>32</v>
      </c>
      <c r="E25" s="8" t="s">
        <v>30</v>
      </c>
      <c r="F25" s="8" t="s">
        <v>31</v>
      </c>
      <c r="G25" s="10" t="s">
        <v>32</v>
      </c>
      <c r="H25" s="8" t="s">
        <v>33</v>
      </c>
      <c r="I25" s="11">
        <v>45505</v>
      </c>
      <c r="J25" s="12">
        <v>158562307.94999999</v>
      </c>
      <c r="K25" s="12">
        <v>158562307.94999999</v>
      </c>
      <c r="L25" s="12">
        <v>0</v>
      </c>
      <c r="M25" s="12">
        <f t="shared" si="0"/>
        <v>0</v>
      </c>
      <c r="N25" s="8" t="s">
        <v>34</v>
      </c>
      <c r="O25" s="8" t="s">
        <v>35</v>
      </c>
    </row>
    <row r="26" spans="2:15" s="7" customFormat="1">
      <c r="B26" s="8" t="s">
        <v>30</v>
      </c>
      <c r="C26" s="8" t="s">
        <v>31</v>
      </c>
      <c r="D26" s="9" t="s">
        <v>32</v>
      </c>
      <c r="E26" s="8" t="s">
        <v>30</v>
      </c>
      <c r="F26" s="8" t="s">
        <v>31</v>
      </c>
      <c r="G26" s="10" t="s">
        <v>32</v>
      </c>
      <c r="H26" s="8" t="s">
        <v>36</v>
      </c>
      <c r="I26" s="11">
        <v>45505</v>
      </c>
      <c r="J26" s="12">
        <v>2599441.54</v>
      </c>
      <c r="K26" s="12">
        <v>2599441.54</v>
      </c>
      <c r="L26" s="12">
        <v>0</v>
      </c>
      <c r="M26" s="12">
        <f t="shared" si="0"/>
        <v>0</v>
      </c>
      <c r="N26" s="8" t="s">
        <v>34</v>
      </c>
      <c r="O26" s="8" t="s">
        <v>35</v>
      </c>
    </row>
    <row r="27" spans="2:15" s="7" customFormat="1">
      <c r="B27" s="8" t="s">
        <v>43</v>
      </c>
      <c r="C27" s="8" t="s">
        <v>44</v>
      </c>
      <c r="D27" s="9" t="s">
        <v>45</v>
      </c>
      <c r="E27" s="8" t="s">
        <v>43</v>
      </c>
      <c r="F27" s="8" t="s">
        <v>44</v>
      </c>
      <c r="G27" s="10" t="s">
        <v>45</v>
      </c>
      <c r="H27" s="8" t="s">
        <v>33</v>
      </c>
      <c r="I27" s="11">
        <v>45597</v>
      </c>
      <c r="J27" s="12">
        <v>60325.109999999899</v>
      </c>
      <c r="K27" s="12">
        <v>60325.109999999899</v>
      </c>
      <c r="L27" s="12">
        <v>0</v>
      </c>
      <c r="M27" s="12">
        <f t="shared" si="0"/>
        <v>0</v>
      </c>
      <c r="N27" s="8" t="s">
        <v>34</v>
      </c>
      <c r="O27" s="8" t="s">
        <v>29</v>
      </c>
    </row>
    <row r="28" spans="2:15" s="7" customFormat="1">
      <c r="B28" s="8" t="s">
        <v>43</v>
      </c>
      <c r="C28" s="8" t="s">
        <v>44</v>
      </c>
      <c r="D28" s="9" t="s">
        <v>45</v>
      </c>
      <c r="E28" s="8" t="s">
        <v>43</v>
      </c>
      <c r="F28" s="8" t="s">
        <v>44</v>
      </c>
      <c r="G28" s="10" t="s">
        <v>45</v>
      </c>
      <c r="H28" s="8" t="s">
        <v>36</v>
      </c>
      <c r="I28" s="11">
        <v>45597</v>
      </c>
      <c r="J28" s="12">
        <v>96.513379283140196</v>
      </c>
      <c r="K28" s="12">
        <v>96.513379283140196</v>
      </c>
      <c r="L28" s="12">
        <v>0</v>
      </c>
      <c r="M28" s="12">
        <f t="shared" si="0"/>
        <v>0</v>
      </c>
      <c r="N28" s="8" t="s">
        <v>34</v>
      </c>
      <c r="O28" s="8" t="s">
        <v>29</v>
      </c>
    </row>
    <row r="29" spans="2:15" s="7" customFormat="1" ht="13">
      <c r="B29" s="13"/>
      <c r="C29" s="14"/>
      <c r="D29" s="15"/>
      <c r="E29" s="14"/>
      <c r="F29" s="16"/>
      <c r="G29" s="15"/>
      <c r="H29" s="14"/>
      <c r="I29" s="14"/>
      <c r="J29" s="17">
        <f>SUBTOTAL(9,J7:J28)</f>
        <v>220040722.65337926</v>
      </c>
      <c r="K29" s="17">
        <f>SUBTOTAL(9,K7:K28)</f>
        <v>207611701.33501098</v>
      </c>
      <c r="L29" s="17">
        <f>SUBTOTAL(9,L7:L28)</f>
        <v>9821240.8399999999</v>
      </c>
      <c r="M29" s="17">
        <f>SUBTOTAL(9,M7:M28)</f>
        <v>2607780.4783682982</v>
      </c>
      <c r="N29" s="18"/>
      <c r="O29" s="14"/>
    </row>
    <row r="31" spans="2:15">
      <c r="B31" s="19" t="s">
        <v>42</v>
      </c>
    </row>
    <row r="32" spans="2:15">
      <c r="J32" s="20"/>
      <c r="M32" s="21"/>
    </row>
    <row r="166" spans="11:12">
      <c r="K166" s="21"/>
      <c r="L166" s="21"/>
    </row>
  </sheetData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D704-C837-4D18-9DD9-375A561D7D8B}">
  <dimension ref="B1:O166"/>
  <sheetViews>
    <sheetView showGridLines="0" topLeftCell="F6" zoomScale="80" zoomScaleNormal="80" workbookViewId="0">
      <selection activeCell="K26" sqref="K26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59.54296875" style="1" customWidth="1"/>
    <col min="4" max="4" width="21.453125" style="1" bestFit="1" customWidth="1"/>
    <col min="5" max="5" width="19.81640625" style="1" bestFit="1" customWidth="1"/>
    <col min="6" max="6" width="38.54296875" style="1" bestFit="1" customWidth="1"/>
    <col min="7" max="7" width="21.453125" style="1" bestFit="1" customWidth="1"/>
    <col min="8" max="8" width="19.4531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45717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26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2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45717</v>
      </c>
      <c r="J23" s="12">
        <v>565400.32999999996</v>
      </c>
      <c r="K23" s="12">
        <v>0</v>
      </c>
      <c r="L23" s="12">
        <v>565400.32999999996</v>
      </c>
      <c r="M23" s="12">
        <v>0</v>
      </c>
      <c r="N23" s="8" t="s">
        <v>23</v>
      </c>
      <c r="O23" s="8" t="s">
        <v>41</v>
      </c>
    </row>
    <row r="24" spans="2:15" s="7" customForma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28</v>
      </c>
      <c r="I24" s="11">
        <v>45658</v>
      </c>
      <c r="J24" s="12">
        <v>2602998.48</v>
      </c>
      <c r="K24" s="12">
        <v>2602998.48</v>
      </c>
      <c r="L24" s="12">
        <v>0</v>
      </c>
      <c r="M24" s="12">
        <v>0</v>
      </c>
      <c r="N24" s="8" t="s">
        <v>34</v>
      </c>
      <c r="O24" s="8" t="s">
        <v>29</v>
      </c>
    </row>
    <row r="25" spans="2:15" s="7" customFormat="1">
      <c r="B25" s="8" t="s">
        <v>46</v>
      </c>
      <c r="C25" s="8" t="s">
        <v>47</v>
      </c>
      <c r="D25" s="9" t="s">
        <v>48</v>
      </c>
      <c r="E25" s="8" t="s">
        <v>46</v>
      </c>
      <c r="F25" s="8" t="s">
        <v>47</v>
      </c>
      <c r="G25" s="10" t="s">
        <v>48</v>
      </c>
      <c r="H25" s="8" t="s">
        <v>33</v>
      </c>
      <c r="I25" s="11">
        <v>45597</v>
      </c>
      <c r="J25" s="12">
        <v>63765.47</v>
      </c>
      <c r="K25" s="12">
        <v>63765.47</v>
      </c>
      <c r="L25" s="12">
        <v>0</v>
      </c>
      <c r="M25" s="12">
        <v>0</v>
      </c>
      <c r="N25" s="8" t="s">
        <v>34</v>
      </c>
      <c r="O25" s="8" t="s">
        <v>29</v>
      </c>
    </row>
    <row r="26" spans="2:15" s="7" customFormat="1" ht="12" customHeight="1">
      <c r="B26" s="8" t="s">
        <v>46</v>
      </c>
      <c r="C26" s="8" t="s">
        <v>47</v>
      </c>
      <c r="D26" s="9" t="s">
        <v>48</v>
      </c>
      <c r="E26" s="8" t="s">
        <v>46</v>
      </c>
      <c r="F26" s="8" t="s">
        <v>47</v>
      </c>
      <c r="G26" s="10" t="s">
        <v>48</v>
      </c>
      <c r="H26" s="8" t="s">
        <v>36</v>
      </c>
      <c r="I26" s="11">
        <v>45597</v>
      </c>
      <c r="J26" s="12">
        <v>102.02</v>
      </c>
      <c r="K26" s="12">
        <v>102.02</v>
      </c>
      <c r="L26" s="12">
        <v>0</v>
      </c>
      <c r="M26" s="12">
        <v>0</v>
      </c>
      <c r="N26" s="8" t="s">
        <v>34</v>
      </c>
      <c r="O26" s="8" t="s">
        <v>29</v>
      </c>
    </row>
    <row r="27" spans="2:15" s="7" customFormat="1">
      <c r="B27" s="8" t="s">
        <v>49</v>
      </c>
      <c r="C27" s="8" t="s">
        <v>50</v>
      </c>
      <c r="D27" s="9" t="s">
        <v>51</v>
      </c>
      <c r="E27" s="8" t="s">
        <v>49</v>
      </c>
      <c r="F27" s="8" t="s">
        <v>50</v>
      </c>
      <c r="G27" s="10" t="s">
        <v>51</v>
      </c>
      <c r="H27" s="8" t="s">
        <v>52</v>
      </c>
      <c r="I27" s="11">
        <v>45597</v>
      </c>
      <c r="J27" s="12">
        <v>10000</v>
      </c>
      <c r="K27" s="12">
        <v>0</v>
      </c>
      <c r="L27" s="12">
        <f>ROUND(J27-K27,2)</f>
        <v>10000</v>
      </c>
      <c r="M27" s="12">
        <f>J27-K27-L27</f>
        <v>0</v>
      </c>
      <c r="N27" s="8" t="s">
        <v>23</v>
      </c>
      <c r="O27" s="8" t="s">
        <v>53</v>
      </c>
    </row>
    <row r="28" spans="2:15" s="7" customFormat="1" ht="13">
      <c r="B28" s="13"/>
      <c r="C28" s="14"/>
      <c r="D28" s="15"/>
      <c r="E28" s="14"/>
      <c r="F28" s="16"/>
      <c r="G28" s="15"/>
      <c r="H28" s="14"/>
      <c r="I28" s="14"/>
      <c r="J28" s="17">
        <f>SUBTOTAL(9,J7:J27)</f>
        <v>5850046.7799999984</v>
      </c>
      <c r="K28" s="17">
        <f>SUBTOTAL(9,K7:K27)</f>
        <v>2666865.9700000002</v>
      </c>
      <c r="L28" s="17">
        <f>SUBTOTAL(9,L7:L27)</f>
        <v>575400.32999999996</v>
      </c>
      <c r="M28" s="17">
        <f>SUBTOTAL(9,M7:M27)</f>
        <v>2607780.4799999995</v>
      </c>
      <c r="N28" s="18"/>
      <c r="O28" s="14"/>
    </row>
    <row r="30" spans="2:15">
      <c r="B30" s="19" t="s">
        <v>42</v>
      </c>
    </row>
    <row r="32" spans="2:15">
      <c r="J32" s="20"/>
      <c r="M32" s="21"/>
    </row>
    <row r="166" spans="11:12">
      <c r="K166" s="21"/>
      <c r="L166" s="21"/>
    </row>
  </sheetData>
  <autoFilter ref="B6:O27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09CE-D0B1-4D9B-B463-7CBCB08808AE}">
  <dimension ref="B1:O167"/>
  <sheetViews>
    <sheetView showGridLines="0" topLeftCell="A5" zoomScale="80" zoomScaleNormal="80" workbookViewId="0">
      <selection activeCell="K26" sqref="K26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59.54296875" style="1" customWidth="1"/>
    <col min="4" max="4" width="21.453125" style="1" bestFit="1" customWidth="1"/>
    <col min="5" max="5" width="19.81640625" style="1" bestFit="1" customWidth="1"/>
    <col min="6" max="6" width="38.54296875" style="1" bestFit="1" customWidth="1"/>
    <col min="7" max="7" width="21.453125" style="1" bestFit="1" customWidth="1"/>
    <col min="8" max="8" width="19.4531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45748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26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5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45748</v>
      </c>
      <c r="J23" s="12">
        <v>565400.32999999996</v>
      </c>
      <c r="K23" s="12">
        <v>0</v>
      </c>
      <c r="L23" s="12">
        <v>565400.32999999996</v>
      </c>
      <c r="M23" s="12">
        <f t="shared" si="0"/>
        <v>0</v>
      </c>
      <c r="N23" s="8" t="s">
        <v>23</v>
      </c>
      <c r="O23" s="8" t="s">
        <v>54</v>
      </c>
    </row>
    <row r="24" spans="2:15" s="7" customForma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28</v>
      </c>
      <c r="I24" s="11">
        <v>45689</v>
      </c>
      <c r="J24" s="12">
        <v>28900538.300000001</v>
      </c>
      <c r="K24" s="12">
        <v>0</v>
      </c>
      <c r="L24" s="12">
        <v>28900538.300000001</v>
      </c>
      <c r="M24" s="12">
        <f t="shared" si="0"/>
        <v>0</v>
      </c>
      <c r="N24" s="8" t="s">
        <v>23</v>
      </c>
      <c r="O24" s="8" t="s">
        <v>29</v>
      </c>
    </row>
    <row r="25" spans="2:15" s="7" customFormat="1">
      <c r="B25" s="8" t="s">
        <v>49</v>
      </c>
      <c r="C25" s="8" t="s">
        <v>50</v>
      </c>
      <c r="D25" s="9" t="s">
        <v>51</v>
      </c>
      <c r="E25" s="8" t="s">
        <v>49</v>
      </c>
      <c r="F25" s="8" t="s">
        <v>50</v>
      </c>
      <c r="G25" s="10" t="s">
        <v>51</v>
      </c>
      <c r="H25" s="8" t="s">
        <v>52</v>
      </c>
      <c r="I25" s="11">
        <v>45597</v>
      </c>
      <c r="J25" s="12">
        <v>7000</v>
      </c>
      <c r="K25" s="12">
        <v>0</v>
      </c>
      <c r="L25" s="12">
        <v>7000</v>
      </c>
      <c r="M25" s="12">
        <f t="shared" si="0"/>
        <v>0</v>
      </c>
      <c r="N25" s="8" t="s">
        <v>23</v>
      </c>
      <c r="O25" s="8" t="s">
        <v>53</v>
      </c>
    </row>
    <row r="26" spans="2:15" s="7" customFormat="1">
      <c r="B26" s="23" t="s">
        <v>55</v>
      </c>
      <c r="C26" s="23" t="s">
        <v>56</v>
      </c>
      <c r="D26" s="24" t="s">
        <v>57</v>
      </c>
      <c r="E26" s="23" t="s">
        <v>55</v>
      </c>
      <c r="F26" s="23" t="s">
        <v>56</v>
      </c>
      <c r="G26" s="25" t="s">
        <v>57</v>
      </c>
      <c r="H26" s="23" t="s">
        <v>28</v>
      </c>
      <c r="I26" s="26">
        <v>45689</v>
      </c>
      <c r="J26" s="27">
        <v>2388561.17</v>
      </c>
      <c r="K26" s="27">
        <f>J26</f>
        <v>2388561.17</v>
      </c>
      <c r="L26" s="27">
        <f>ROUND(J26-K26,2)</f>
        <v>0</v>
      </c>
      <c r="M26" s="27">
        <f>J26-K26-L26</f>
        <v>0</v>
      </c>
      <c r="N26" s="23" t="s">
        <v>34</v>
      </c>
      <c r="O26" s="23" t="s">
        <v>29</v>
      </c>
    </row>
    <row r="27" spans="2:15" s="7" customFormat="1">
      <c r="B27" s="23" t="s">
        <v>43</v>
      </c>
      <c r="C27" s="23" t="s">
        <v>44</v>
      </c>
      <c r="D27" s="24" t="s">
        <v>45</v>
      </c>
      <c r="E27" s="23" t="s">
        <v>43</v>
      </c>
      <c r="F27" s="23" t="s">
        <v>44</v>
      </c>
      <c r="G27" s="25" t="s">
        <v>45</v>
      </c>
      <c r="H27" s="23" t="s">
        <v>33</v>
      </c>
      <c r="I27" s="26">
        <v>45474</v>
      </c>
      <c r="J27" s="27">
        <v>1051.31</v>
      </c>
      <c r="K27" s="27">
        <v>1051.31</v>
      </c>
      <c r="L27" s="27">
        <f>ROUND(J27-K27,2)</f>
        <v>0</v>
      </c>
      <c r="M27" s="27">
        <f>J27-K27-L27</f>
        <v>0</v>
      </c>
      <c r="N27" s="23" t="s">
        <v>34</v>
      </c>
      <c r="O27" s="23" t="s">
        <v>29</v>
      </c>
    </row>
    <row r="28" spans="2:15" s="7" customFormat="1">
      <c r="B28" s="23" t="s">
        <v>43</v>
      </c>
      <c r="C28" s="23" t="s">
        <v>44</v>
      </c>
      <c r="D28" s="24" t="s">
        <v>45</v>
      </c>
      <c r="E28" s="23" t="s">
        <v>43</v>
      </c>
      <c r="F28" s="23" t="s">
        <v>44</v>
      </c>
      <c r="G28" s="25" t="s">
        <v>45</v>
      </c>
      <c r="H28" s="23" t="s">
        <v>36</v>
      </c>
      <c r="I28" s="26">
        <v>45474</v>
      </c>
      <c r="J28" s="27">
        <v>36</v>
      </c>
      <c r="K28" s="27">
        <v>36</v>
      </c>
      <c r="L28" s="27">
        <f>ROUND(J28-K28,2)</f>
        <v>0</v>
      </c>
      <c r="M28" s="27">
        <f>J28-K28-L28</f>
        <v>0</v>
      </c>
      <c r="N28" s="23" t="s">
        <v>34</v>
      </c>
      <c r="O28" s="23" t="s">
        <v>29</v>
      </c>
    </row>
    <row r="29" spans="2:15" s="7" customFormat="1" ht="13">
      <c r="B29" s="13"/>
      <c r="C29" s="14"/>
      <c r="D29" s="15"/>
      <c r="E29" s="14"/>
      <c r="F29" s="16"/>
      <c r="G29" s="15"/>
      <c r="H29" s="14"/>
      <c r="I29" s="14"/>
      <c r="J29" s="17">
        <f>SUBTOTAL(9,J7:J28)</f>
        <v>34470367.590000004</v>
      </c>
      <c r="K29" s="17">
        <f>SUBTOTAL(9,K7:K28)</f>
        <v>2389648.48</v>
      </c>
      <c r="L29" s="17">
        <f t="shared" ref="L29:M29" si="1">SUBTOTAL(9,L7:L28)</f>
        <v>29472938.629999999</v>
      </c>
      <c r="M29" s="17">
        <f t="shared" si="1"/>
        <v>2607780.4799999995</v>
      </c>
      <c r="N29" s="18"/>
      <c r="O29" s="14"/>
    </row>
    <row r="31" spans="2:15">
      <c r="B31" s="19" t="s">
        <v>42</v>
      </c>
    </row>
    <row r="33" spans="10:13">
      <c r="J33" s="20"/>
      <c r="M33" s="21"/>
    </row>
    <row r="167" spans="11:12">
      <c r="K167" s="21"/>
      <c r="L167" s="21"/>
    </row>
  </sheetData>
  <autoFilter ref="B6:O25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8239-B70C-4706-AA47-A1DD9E21F72B}">
  <dimension ref="B1:O166"/>
  <sheetViews>
    <sheetView showGridLines="0" topLeftCell="F5" zoomScale="80" zoomScaleNormal="80" workbookViewId="0">
      <selection activeCell="L23" sqref="L23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59.54296875" style="1" customWidth="1"/>
    <col min="4" max="4" width="21.453125" style="1" bestFit="1" customWidth="1"/>
    <col min="5" max="5" width="19.81640625" style="1" bestFit="1" customWidth="1"/>
    <col min="6" max="6" width="38.54296875" style="1" bestFit="1" customWidth="1"/>
    <col min="7" max="7" width="21.453125" style="1" bestFit="1" customWidth="1"/>
    <col min="8" max="8" width="19.4531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45778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26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2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45778</v>
      </c>
      <c r="J23" s="12">
        <v>565400.32999999996</v>
      </c>
      <c r="K23" s="12">
        <v>0</v>
      </c>
      <c r="L23" s="12">
        <f>J23-K23</f>
        <v>565400.32999999996</v>
      </c>
      <c r="M23" s="12">
        <v>0</v>
      </c>
      <c r="N23" s="8" t="s">
        <v>23</v>
      </c>
      <c r="O23" s="8" t="s">
        <v>58</v>
      </c>
    </row>
    <row r="24" spans="2:15" s="7" customFormat="1">
      <c r="B24" s="8" t="s">
        <v>30</v>
      </c>
      <c r="C24" s="8" t="s">
        <v>31</v>
      </c>
      <c r="D24" s="9" t="s">
        <v>32</v>
      </c>
      <c r="E24" s="8" t="s">
        <v>30</v>
      </c>
      <c r="F24" s="8" t="s">
        <v>31</v>
      </c>
      <c r="G24" s="10" t="s">
        <v>32</v>
      </c>
      <c r="H24" s="8" t="s">
        <v>33</v>
      </c>
      <c r="I24" s="11">
        <v>45444</v>
      </c>
      <c r="J24" s="12">
        <v>94916594.510000005</v>
      </c>
      <c r="K24" s="12">
        <v>94916594.510000005</v>
      </c>
      <c r="L24" s="12">
        <f>J24-K24</f>
        <v>0</v>
      </c>
      <c r="M24" s="12">
        <v>0</v>
      </c>
      <c r="N24" s="8" t="s">
        <v>34</v>
      </c>
      <c r="O24" s="8" t="s">
        <v>35</v>
      </c>
    </row>
    <row r="25" spans="2:15" s="7" customFormat="1">
      <c r="B25" s="8" t="s">
        <v>30</v>
      </c>
      <c r="C25" s="8" t="s">
        <v>31</v>
      </c>
      <c r="D25" s="9" t="s">
        <v>32</v>
      </c>
      <c r="E25" s="8" t="s">
        <v>30</v>
      </c>
      <c r="F25" s="8" t="s">
        <v>31</v>
      </c>
      <c r="G25" s="10" t="s">
        <v>32</v>
      </c>
      <c r="H25" s="8" t="s">
        <v>36</v>
      </c>
      <c r="I25" s="11">
        <v>45444</v>
      </c>
      <c r="J25" s="12">
        <v>4204430.16</v>
      </c>
      <c r="K25" s="12">
        <v>4204430.16</v>
      </c>
      <c r="L25" s="12">
        <f>J25-K25</f>
        <v>0</v>
      </c>
      <c r="M25" s="12">
        <v>0</v>
      </c>
      <c r="N25" s="8" t="s">
        <v>34</v>
      </c>
      <c r="O25" s="8" t="s">
        <v>35</v>
      </c>
    </row>
    <row r="26" spans="2:15" s="7" customFormat="1">
      <c r="B26" s="8" t="s">
        <v>25</v>
      </c>
      <c r="C26" s="8" t="s">
        <v>26</v>
      </c>
      <c r="D26" s="9" t="s">
        <v>27</v>
      </c>
      <c r="E26" s="8" t="s">
        <v>25</v>
      </c>
      <c r="F26" s="8" t="s">
        <v>26</v>
      </c>
      <c r="G26" s="10" t="s">
        <v>27</v>
      </c>
      <c r="H26" s="8" t="s">
        <v>28</v>
      </c>
      <c r="I26" s="11">
        <v>45717</v>
      </c>
      <c r="J26" s="12">
        <v>4656198.45</v>
      </c>
      <c r="K26" s="12">
        <v>1519998.22</v>
      </c>
      <c r="L26" s="12">
        <f>J26-K26</f>
        <v>3136200.2300000004</v>
      </c>
      <c r="M26" s="12">
        <v>0</v>
      </c>
      <c r="N26" s="8" t="s">
        <v>23</v>
      </c>
      <c r="O26" s="8" t="s">
        <v>29</v>
      </c>
    </row>
    <row r="27" spans="2:15" s="7" customFormat="1">
      <c r="B27" s="8" t="s">
        <v>55</v>
      </c>
      <c r="C27" s="8" t="s">
        <v>56</v>
      </c>
      <c r="D27" s="9" t="s">
        <v>57</v>
      </c>
      <c r="E27" s="8" t="s">
        <v>55</v>
      </c>
      <c r="F27" s="8" t="s">
        <v>56</v>
      </c>
      <c r="G27" s="10" t="s">
        <v>57</v>
      </c>
      <c r="H27" s="8" t="s">
        <v>28</v>
      </c>
      <c r="I27" s="11">
        <v>45717</v>
      </c>
      <c r="J27" s="12">
        <v>4023089.62</v>
      </c>
      <c r="K27" s="12">
        <v>4023089.62</v>
      </c>
      <c r="L27" s="12">
        <f>J27-K27</f>
        <v>0</v>
      </c>
      <c r="M27" s="12">
        <f t="shared" ref="M27" si="1">ROUND(J27-K27-L27,2)</f>
        <v>0</v>
      </c>
      <c r="N27" s="8" t="s">
        <v>34</v>
      </c>
      <c r="O27" s="8" t="s">
        <v>29</v>
      </c>
    </row>
    <row r="28" spans="2:15" s="7" customFormat="1" ht="13">
      <c r="B28" s="13"/>
      <c r="C28" s="14"/>
      <c r="D28" s="15"/>
      <c r="E28" s="14"/>
      <c r="F28" s="16"/>
      <c r="G28" s="15"/>
      <c r="H28" s="14"/>
      <c r="I28" s="14"/>
      <c r="J28" s="17">
        <f>SUBTOTAL(9,J7:J27)</f>
        <v>110973493.55000001</v>
      </c>
      <c r="K28" s="17">
        <f>SUBTOTAL(9,K7:K27)</f>
        <v>104664112.51000001</v>
      </c>
      <c r="L28" s="17">
        <f>SUBTOTAL(9,L7:L27)</f>
        <v>3701600.5600000005</v>
      </c>
      <c r="M28" s="17">
        <f>SUBTOTAL(9,M7:M27)</f>
        <v>2607780.4799999995</v>
      </c>
      <c r="N28" s="18"/>
      <c r="O28" s="14"/>
    </row>
    <row r="30" spans="2:15">
      <c r="B30" s="19" t="s">
        <v>42</v>
      </c>
    </row>
    <row r="32" spans="2:15">
      <c r="J32" s="20"/>
      <c r="M32" s="21"/>
    </row>
    <row r="34" spans="11:11">
      <c r="K34" s="28"/>
    </row>
    <row r="37" spans="11:11">
      <c r="K37" s="28"/>
    </row>
    <row r="38" spans="11:11">
      <c r="K38" s="28"/>
    </row>
    <row r="166" spans="11:12">
      <c r="K166" s="21"/>
      <c r="L166" s="21"/>
    </row>
  </sheetData>
  <autoFilter ref="B6:O22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0FC9-8C5B-4899-87A2-3FE82BC6D773}">
  <dimension ref="B1:O178"/>
  <sheetViews>
    <sheetView showGridLines="0" topLeftCell="A14" zoomScale="80" zoomScaleNormal="80" workbookViewId="0">
      <selection sqref="A1:XFD1048576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45809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ref="M8:M22" si="0">J8-K8-L8</f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45809</v>
      </c>
      <c r="J23" s="12">
        <v>565400.32999999996</v>
      </c>
      <c r="K23" s="12">
        <v>0</v>
      </c>
      <c r="L23" s="12">
        <f>J23-K23</f>
        <v>565400.32999999996</v>
      </c>
      <c r="M23" s="12">
        <v>0</v>
      </c>
      <c r="N23" s="8" t="s">
        <v>23</v>
      </c>
      <c r="O23" s="8" t="s">
        <v>54</v>
      </c>
    </row>
    <row r="24" spans="2:15" s="7" customFormat="1">
      <c r="B24" s="8" t="s">
        <v>25</v>
      </c>
      <c r="C24" s="8" t="s">
        <v>26</v>
      </c>
      <c r="D24" s="9" t="s">
        <v>27</v>
      </c>
      <c r="E24" s="8" t="s">
        <v>25</v>
      </c>
      <c r="F24" s="8" t="s">
        <v>26</v>
      </c>
      <c r="G24" s="10" t="s">
        <v>27</v>
      </c>
      <c r="H24" s="8" t="s">
        <v>59</v>
      </c>
      <c r="I24" s="11">
        <v>45292</v>
      </c>
      <c r="J24" s="12">
        <v>1662388.55</v>
      </c>
      <c r="K24" s="12">
        <v>1662388.55</v>
      </c>
      <c r="L24" s="12">
        <v>0</v>
      </c>
      <c r="M24" s="12">
        <v>0</v>
      </c>
      <c r="N24" s="8" t="s">
        <v>34</v>
      </c>
      <c r="O24" s="8" t="s">
        <v>29</v>
      </c>
    </row>
    <row r="25" spans="2:15" s="7" customFormat="1">
      <c r="B25" s="8" t="s">
        <v>25</v>
      </c>
      <c r="C25" s="8" t="s">
        <v>26</v>
      </c>
      <c r="D25" s="9" t="s">
        <v>27</v>
      </c>
      <c r="E25" s="8" t="s">
        <v>25</v>
      </c>
      <c r="F25" s="8" t="s">
        <v>26</v>
      </c>
      <c r="G25" s="10" t="s">
        <v>27</v>
      </c>
      <c r="H25" s="8" t="s">
        <v>60</v>
      </c>
      <c r="I25" s="11">
        <v>45292</v>
      </c>
      <c r="J25" s="12">
        <v>101410.94</v>
      </c>
      <c r="K25" s="12">
        <v>101410.94</v>
      </c>
      <c r="L25" s="12">
        <v>0</v>
      </c>
      <c r="M25" s="12">
        <v>0</v>
      </c>
      <c r="N25" s="8" t="s">
        <v>34</v>
      </c>
      <c r="O25" s="8" t="s">
        <v>29</v>
      </c>
    </row>
    <row r="26" spans="2:15" s="7" customFormat="1">
      <c r="B26" s="8" t="s">
        <v>25</v>
      </c>
      <c r="C26" s="8" t="s">
        <v>26</v>
      </c>
      <c r="D26" s="9" t="s">
        <v>27</v>
      </c>
      <c r="E26" s="8" t="s">
        <v>25</v>
      </c>
      <c r="F26" s="8" t="s">
        <v>26</v>
      </c>
      <c r="G26" s="10" t="s">
        <v>27</v>
      </c>
      <c r="H26" s="8" t="s">
        <v>59</v>
      </c>
      <c r="I26" s="11">
        <v>45383</v>
      </c>
      <c r="J26" s="12">
        <v>1247211.22</v>
      </c>
      <c r="K26" s="12">
        <v>1247211.22</v>
      </c>
      <c r="L26" s="12">
        <v>0</v>
      </c>
      <c r="M26" s="12">
        <v>0</v>
      </c>
      <c r="N26" s="8" t="s">
        <v>34</v>
      </c>
      <c r="O26" s="8" t="s">
        <v>29</v>
      </c>
    </row>
    <row r="27" spans="2:15" s="7" customFormat="1">
      <c r="B27" s="8" t="s">
        <v>25</v>
      </c>
      <c r="C27" s="8" t="s">
        <v>26</v>
      </c>
      <c r="D27" s="9" t="s">
        <v>27</v>
      </c>
      <c r="E27" s="8" t="s">
        <v>25</v>
      </c>
      <c r="F27" s="8" t="s">
        <v>26</v>
      </c>
      <c r="G27" s="10" t="s">
        <v>27</v>
      </c>
      <c r="H27" s="8" t="s">
        <v>60</v>
      </c>
      <c r="I27" s="11">
        <v>45383</v>
      </c>
      <c r="J27" s="12">
        <v>62942.49</v>
      </c>
      <c r="K27" s="12">
        <v>62942.49</v>
      </c>
      <c r="L27" s="12">
        <v>0</v>
      </c>
      <c r="M27" s="12">
        <v>0</v>
      </c>
      <c r="N27" s="8" t="s">
        <v>34</v>
      </c>
      <c r="O27" s="8" t="s">
        <v>29</v>
      </c>
    </row>
    <row r="28" spans="2:15" s="7" customFormat="1">
      <c r="B28" s="8" t="s">
        <v>25</v>
      </c>
      <c r="C28" s="8" t="s">
        <v>26</v>
      </c>
      <c r="D28" s="9" t="s">
        <v>27</v>
      </c>
      <c r="E28" s="8" t="s">
        <v>25</v>
      </c>
      <c r="F28" s="8" t="s">
        <v>26</v>
      </c>
      <c r="G28" s="10" t="s">
        <v>27</v>
      </c>
      <c r="H28" s="8" t="s">
        <v>59</v>
      </c>
      <c r="I28" s="11">
        <v>45505</v>
      </c>
      <c r="J28" s="12">
        <v>1498184.32</v>
      </c>
      <c r="K28" s="12">
        <v>1498184.32</v>
      </c>
      <c r="L28" s="12">
        <v>0</v>
      </c>
      <c r="M28" s="12">
        <v>0</v>
      </c>
      <c r="N28" s="8" t="s">
        <v>34</v>
      </c>
      <c r="O28" s="8" t="s">
        <v>29</v>
      </c>
    </row>
    <row r="29" spans="2:15" s="7" customFormat="1">
      <c r="B29" s="8" t="s">
        <v>25</v>
      </c>
      <c r="C29" s="8" t="s">
        <v>26</v>
      </c>
      <c r="D29" s="9" t="s">
        <v>27</v>
      </c>
      <c r="E29" s="8" t="s">
        <v>25</v>
      </c>
      <c r="F29" s="8" t="s">
        <v>26</v>
      </c>
      <c r="G29" s="10" t="s">
        <v>27</v>
      </c>
      <c r="H29" s="8" t="s">
        <v>60</v>
      </c>
      <c r="I29" s="11">
        <v>45505</v>
      </c>
      <c r="J29" s="12">
        <v>59821.17</v>
      </c>
      <c r="K29" s="12">
        <v>59821.17</v>
      </c>
      <c r="L29" s="12">
        <v>0</v>
      </c>
      <c r="M29" s="12">
        <v>0</v>
      </c>
      <c r="N29" s="8" t="s">
        <v>34</v>
      </c>
      <c r="O29" s="8" t="s">
        <v>29</v>
      </c>
    </row>
    <row r="30" spans="2:15" s="7" customFormat="1">
      <c r="B30" s="8" t="s">
        <v>25</v>
      </c>
      <c r="C30" s="8" t="s">
        <v>26</v>
      </c>
      <c r="D30" s="9" t="s">
        <v>27</v>
      </c>
      <c r="E30" s="8" t="s">
        <v>25</v>
      </c>
      <c r="F30" s="8" t="s">
        <v>26</v>
      </c>
      <c r="G30" s="10" t="s">
        <v>27</v>
      </c>
      <c r="H30" s="8" t="s">
        <v>59</v>
      </c>
      <c r="I30" s="11">
        <v>45597</v>
      </c>
      <c r="J30" s="12">
        <v>1624944.95</v>
      </c>
      <c r="K30" s="12">
        <v>1624944.95</v>
      </c>
      <c r="L30" s="12">
        <v>0</v>
      </c>
      <c r="M30" s="12">
        <v>0</v>
      </c>
      <c r="N30" s="8" t="s">
        <v>34</v>
      </c>
      <c r="O30" s="8" t="s">
        <v>29</v>
      </c>
    </row>
    <row r="31" spans="2:15" s="7" customFormat="1">
      <c r="B31" s="8" t="s">
        <v>25</v>
      </c>
      <c r="C31" s="8" t="s">
        <v>26</v>
      </c>
      <c r="D31" s="9" t="s">
        <v>27</v>
      </c>
      <c r="E31" s="8" t="s">
        <v>25</v>
      </c>
      <c r="F31" s="8" t="s">
        <v>26</v>
      </c>
      <c r="G31" s="10" t="s">
        <v>27</v>
      </c>
      <c r="H31" s="8" t="s">
        <v>60</v>
      </c>
      <c r="I31" s="11">
        <v>45597</v>
      </c>
      <c r="J31" s="12">
        <v>40286.639999999999</v>
      </c>
      <c r="K31" s="12">
        <v>40286.639999999999</v>
      </c>
      <c r="L31" s="12">
        <v>0</v>
      </c>
      <c r="M31" s="12">
        <v>0</v>
      </c>
      <c r="N31" s="8" t="s">
        <v>34</v>
      </c>
      <c r="O31" s="8" t="s">
        <v>29</v>
      </c>
    </row>
    <row r="32" spans="2:15" s="7" customFormat="1">
      <c r="B32" s="8" t="s">
        <v>61</v>
      </c>
      <c r="C32" s="8" t="s">
        <v>62</v>
      </c>
      <c r="D32" s="9" t="s">
        <v>63</v>
      </c>
      <c r="E32" s="8" t="s">
        <v>61</v>
      </c>
      <c r="F32" s="8" t="s">
        <v>62</v>
      </c>
      <c r="G32" s="10" t="s">
        <v>63</v>
      </c>
      <c r="H32" s="8" t="s">
        <v>59</v>
      </c>
      <c r="I32" s="11">
        <v>45474</v>
      </c>
      <c r="J32" s="12">
        <v>42530.58</v>
      </c>
      <c r="K32" s="12">
        <v>42530.58</v>
      </c>
      <c r="L32" s="12">
        <v>0</v>
      </c>
      <c r="M32" s="12">
        <v>0</v>
      </c>
      <c r="N32" s="8" t="s">
        <v>34</v>
      </c>
      <c r="O32" s="8" t="s">
        <v>29</v>
      </c>
    </row>
    <row r="33" spans="2:15" s="7" customFormat="1">
      <c r="B33" s="8" t="s">
        <v>61</v>
      </c>
      <c r="C33" s="8" t="s">
        <v>62</v>
      </c>
      <c r="D33" s="9" t="s">
        <v>63</v>
      </c>
      <c r="E33" s="8" t="s">
        <v>61</v>
      </c>
      <c r="F33" s="8" t="s">
        <v>62</v>
      </c>
      <c r="G33" s="10" t="s">
        <v>63</v>
      </c>
      <c r="H33" s="8" t="s">
        <v>60</v>
      </c>
      <c r="I33" s="11">
        <v>45474</v>
      </c>
      <c r="J33" s="12">
        <v>1892.8</v>
      </c>
      <c r="K33" s="12">
        <v>1892.8</v>
      </c>
      <c r="L33" s="12">
        <v>0</v>
      </c>
      <c r="M33" s="12">
        <v>0</v>
      </c>
      <c r="N33" s="8" t="s">
        <v>34</v>
      </c>
      <c r="O33" s="8" t="s">
        <v>29</v>
      </c>
    </row>
    <row r="34" spans="2:15" s="7" customFormat="1">
      <c r="B34" s="8" t="s">
        <v>61</v>
      </c>
      <c r="C34" s="8" t="s">
        <v>62</v>
      </c>
      <c r="D34" s="9" t="s">
        <v>63</v>
      </c>
      <c r="E34" s="8" t="s">
        <v>61</v>
      </c>
      <c r="F34" s="8" t="s">
        <v>62</v>
      </c>
      <c r="G34" s="10" t="s">
        <v>63</v>
      </c>
      <c r="H34" s="8" t="s">
        <v>59</v>
      </c>
      <c r="I34" s="11">
        <v>45597</v>
      </c>
      <c r="J34" s="12">
        <v>752423.93</v>
      </c>
      <c r="K34" s="12">
        <v>752423.93</v>
      </c>
      <c r="L34" s="12">
        <v>0</v>
      </c>
      <c r="M34" s="12">
        <v>0</v>
      </c>
      <c r="N34" s="8" t="s">
        <v>34</v>
      </c>
      <c r="O34" s="8" t="s">
        <v>29</v>
      </c>
    </row>
    <row r="35" spans="2:15" s="7" customFormat="1">
      <c r="B35" s="8" t="s">
        <v>61</v>
      </c>
      <c r="C35" s="8" t="s">
        <v>62</v>
      </c>
      <c r="D35" s="9" t="s">
        <v>63</v>
      </c>
      <c r="E35" s="8" t="s">
        <v>61</v>
      </c>
      <c r="F35" s="8" t="s">
        <v>62</v>
      </c>
      <c r="G35" s="10" t="s">
        <v>63</v>
      </c>
      <c r="H35" s="8" t="s">
        <v>60</v>
      </c>
      <c r="I35" s="11">
        <v>45597</v>
      </c>
      <c r="J35" s="12">
        <v>18654.560000000001</v>
      </c>
      <c r="K35" s="12">
        <v>18654.560000000001</v>
      </c>
      <c r="L35" s="12">
        <v>0</v>
      </c>
      <c r="M35" s="12">
        <v>0</v>
      </c>
      <c r="N35" s="8" t="s">
        <v>34</v>
      </c>
      <c r="O35" s="8" t="s">
        <v>29</v>
      </c>
    </row>
    <row r="36" spans="2:15" s="7" customFormat="1">
      <c r="B36" s="8" t="s">
        <v>37</v>
      </c>
      <c r="C36" s="8" t="s">
        <v>38</v>
      </c>
      <c r="D36" s="9" t="s">
        <v>39</v>
      </c>
      <c r="E36" s="8" t="s">
        <v>65</v>
      </c>
      <c r="F36" s="8" t="s">
        <v>64</v>
      </c>
      <c r="G36" s="10" t="s">
        <v>66</v>
      </c>
      <c r="H36" s="8" t="s">
        <v>52</v>
      </c>
      <c r="I36" s="11">
        <v>45748</v>
      </c>
      <c r="J36" s="12">
        <v>1057549.54</v>
      </c>
      <c r="K36" s="12">
        <v>1057549.54</v>
      </c>
      <c r="L36" s="12">
        <v>0</v>
      </c>
      <c r="M36" s="12">
        <v>0</v>
      </c>
      <c r="N36" s="8" t="s">
        <v>34</v>
      </c>
      <c r="O36" s="8" t="s">
        <v>29</v>
      </c>
    </row>
    <row r="37" spans="2:15" s="7" customFormat="1">
      <c r="B37" s="8" t="s">
        <v>37</v>
      </c>
      <c r="C37" s="8" t="s">
        <v>38</v>
      </c>
      <c r="D37" s="9" t="s">
        <v>39</v>
      </c>
      <c r="E37" s="8" t="s">
        <v>65</v>
      </c>
      <c r="F37" s="8" t="s">
        <v>64</v>
      </c>
      <c r="G37" s="10" t="s">
        <v>66</v>
      </c>
      <c r="H37" s="8" t="s">
        <v>60</v>
      </c>
      <c r="I37" s="11">
        <v>45748</v>
      </c>
      <c r="J37" s="12">
        <v>2749.77</v>
      </c>
      <c r="K37" s="12">
        <v>2749.77</v>
      </c>
      <c r="L37" s="12">
        <v>0</v>
      </c>
      <c r="M37" s="12">
        <v>0</v>
      </c>
      <c r="N37" s="8" t="s">
        <v>34</v>
      </c>
      <c r="O37" s="8" t="s">
        <v>29</v>
      </c>
    </row>
    <row r="38" spans="2:15" s="7" customFormat="1">
      <c r="B38" s="8" t="s">
        <v>25</v>
      </c>
      <c r="C38" s="8" t="s">
        <v>26</v>
      </c>
      <c r="D38" s="9" t="s">
        <v>27</v>
      </c>
      <c r="E38" s="8" t="s">
        <v>25</v>
      </c>
      <c r="F38" s="8" t="s">
        <v>26</v>
      </c>
      <c r="G38" s="10" t="s">
        <v>27</v>
      </c>
      <c r="H38" s="8" t="s">
        <v>67</v>
      </c>
      <c r="I38" s="11">
        <v>45778</v>
      </c>
      <c r="J38" s="12">
        <v>1704893.55</v>
      </c>
      <c r="K38" s="12">
        <v>1704893.55</v>
      </c>
      <c r="L38" s="12">
        <v>0</v>
      </c>
      <c r="M38" s="12">
        <v>0</v>
      </c>
      <c r="N38" s="8" t="s">
        <v>34</v>
      </c>
      <c r="O38" s="8" t="s">
        <v>68</v>
      </c>
    </row>
    <row r="39" spans="2:15" s="7" customFormat="1">
      <c r="B39" s="8" t="s">
        <v>25</v>
      </c>
      <c r="C39" s="8" t="s">
        <v>26</v>
      </c>
      <c r="D39" s="9" t="s">
        <v>27</v>
      </c>
      <c r="E39" s="8" t="s">
        <v>25</v>
      </c>
      <c r="F39" s="8" t="s">
        <v>26</v>
      </c>
      <c r="G39" s="10" t="s">
        <v>27</v>
      </c>
      <c r="H39" s="8" t="s">
        <v>36</v>
      </c>
      <c r="I39" s="11">
        <v>45778</v>
      </c>
      <c r="J39" s="12">
        <v>141723.679999999</v>
      </c>
      <c r="K39" s="12">
        <v>141723.68</v>
      </c>
      <c r="L39" s="12">
        <v>0</v>
      </c>
      <c r="M39" s="12">
        <v>0</v>
      </c>
      <c r="N39" s="8" t="s">
        <v>34</v>
      </c>
      <c r="O39" s="8" t="s">
        <v>68</v>
      </c>
    </row>
    <row r="40" spans="2:15" s="7" customFormat="1" ht="13">
      <c r="B40" s="13"/>
      <c r="C40" s="14"/>
      <c r="D40" s="15"/>
      <c r="E40" s="14"/>
      <c r="F40" s="16"/>
      <c r="G40" s="15"/>
      <c r="H40" s="14"/>
      <c r="I40" s="14"/>
      <c r="J40" s="17">
        <f>SUBTOTAL(9,J7:J39)</f>
        <v>13192789.5</v>
      </c>
      <c r="K40" s="17">
        <f>SUBTOTAL(9,K7:K39)</f>
        <v>10019608.689999999</v>
      </c>
      <c r="L40" s="17">
        <f>SUBTOTAL(9,L7:L39)</f>
        <v>565400.32999999996</v>
      </c>
      <c r="M40" s="17">
        <f>SUBTOTAL(9,M7:M39)</f>
        <v>2607780.4799999995</v>
      </c>
      <c r="N40" s="18"/>
      <c r="O40" s="14"/>
    </row>
    <row r="42" spans="2:15">
      <c r="B42" s="19" t="s">
        <v>42</v>
      </c>
    </row>
    <row r="44" spans="2:15">
      <c r="J44" s="20"/>
      <c r="M44" s="21"/>
    </row>
    <row r="46" spans="2:15">
      <c r="K46" s="28"/>
    </row>
    <row r="49" spans="11:11">
      <c r="K49" s="28"/>
    </row>
    <row r="50" spans="11:11">
      <c r="K50" s="28"/>
    </row>
    <row r="178" spans="11:12">
      <c r="K178" s="21"/>
      <c r="L178" s="21"/>
    </row>
  </sheetData>
  <autoFilter ref="B6:O39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B8F8-CA24-438C-9143-6457E61AC08E}">
  <dimension ref="B1:O180"/>
  <sheetViews>
    <sheetView showGridLines="0" topLeftCell="A14" zoomScale="80" zoomScaleNormal="80" workbookViewId="0"/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45839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3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25</v>
      </c>
      <c r="C23" s="8" t="s">
        <v>26</v>
      </c>
      <c r="D23" s="9" t="s">
        <v>27</v>
      </c>
      <c r="E23" s="8" t="s">
        <v>25</v>
      </c>
      <c r="F23" s="8" t="s">
        <v>26</v>
      </c>
      <c r="G23" s="10" t="s">
        <v>27</v>
      </c>
      <c r="H23" s="8" t="s">
        <v>69</v>
      </c>
      <c r="I23" s="11">
        <v>45809</v>
      </c>
      <c r="J23" s="12">
        <v>111346608.38</v>
      </c>
      <c r="K23" s="12">
        <v>77557923.650000006</v>
      </c>
      <c r="L23" s="12">
        <f>ROUND(J23-K23,2)</f>
        <v>33788684.729999997</v>
      </c>
      <c r="M23" s="12">
        <f t="shared" si="0"/>
        <v>0</v>
      </c>
      <c r="N23" s="8" t="s">
        <v>23</v>
      </c>
      <c r="O23" s="8" t="s">
        <v>70</v>
      </c>
    </row>
    <row r="24" spans="2:15" s="7" customFormat="1">
      <c r="B24" s="8" t="s">
        <v>71</v>
      </c>
      <c r="C24" s="8" t="s">
        <v>72</v>
      </c>
      <c r="D24" s="9" t="s">
        <v>73</v>
      </c>
      <c r="E24" s="8" t="s">
        <v>71</v>
      </c>
      <c r="F24" s="8" t="s">
        <v>72</v>
      </c>
      <c r="G24" s="10" t="s">
        <v>73</v>
      </c>
      <c r="H24" s="8" t="s">
        <v>28</v>
      </c>
      <c r="I24" s="11">
        <v>45748</v>
      </c>
      <c r="J24" s="12">
        <v>1201961.44</v>
      </c>
      <c r="K24" s="12">
        <v>0</v>
      </c>
      <c r="L24" s="12">
        <f>ROUND(J24-K24,2)</f>
        <v>1201961.44</v>
      </c>
      <c r="M24" s="12">
        <v>0</v>
      </c>
      <c r="N24" s="8" t="s">
        <v>23</v>
      </c>
      <c r="O24" s="8" t="s">
        <v>29</v>
      </c>
    </row>
    <row r="25" spans="2:15" s="7" customFormat="1">
      <c r="B25" s="8" t="s">
        <v>19</v>
      </c>
      <c r="C25" s="8" t="s">
        <v>20</v>
      </c>
      <c r="D25" s="9" t="s">
        <v>21</v>
      </c>
      <c r="E25" s="8" t="s">
        <v>19</v>
      </c>
      <c r="F25" s="8" t="s">
        <v>20</v>
      </c>
      <c r="G25" s="10" t="s">
        <v>21</v>
      </c>
      <c r="H25" s="8" t="s">
        <v>40</v>
      </c>
      <c r="I25" s="11">
        <v>45839</v>
      </c>
      <c r="J25" s="12">
        <v>565400.32999999996</v>
      </c>
      <c r="K25" s="12">
        <v>0</v>
      </c>
      <c r="L25" s="12">
        <v>-565400.32999999996</v>
      </c>
      <c r="M25" s="12">
        <v>0</v>
      </c>
      <c r="N25" s="8" t="s">
        <v>23</v>
      </c>
      <c r="O25" s="8" t="s">
        <v>58</v>
      </c>
    </row>
    <row r="26" spans="2:15" s="7" customFormat="1">
      <c r="B26" s="8" t="s">
        <v>30</v>
      </c>
      <c r="C26" s="8" t="s">
        <v>31</v>
      </c>
      <c r="D26" s="9" t="s">
        <v>32</v>
      </c>
      <c r="E26" s="8" t="s">
        <v>30</v>
      </c>
      <c r="F26" s="8" t="s">
        <v>31</v>
      </c>
      <c r="G26" s="10" t="s">
        <v>32</v>
      </c>
      <c r="H26" s="8" t="s">
        <v>33</v>
      </c>
      <c r="I26" s="11">
        <v>45839</v>
      </c>
      <c r="J26" s="12">
        <v>20947885.539999999</v>
      </c>
      <c r="K26" s="12">
        <v>20947885.539999999</v>
      </c>
      <c r="L26" s="12">
        <v>0</v>
      </c>
      <c r="M26" s="12">
        <v>0</v>
      </c>
      <c r="N26" s="8" t="s">
        <v>34</v>
      </c>
      <c r="O26" s="8" t="s">
        <v>74</v>
      </c>
    </row>
    <row r="27" spans="2:15" s="7" customFormat="1">
      <c r="B27" s="8" t="s">
        <v>30</v>
      </c>
      <c r="C27" s="8" t="s">
        <v>31</v>
      </c>
      <c r="D27" s="9" t="s">
        <v>32</v>
      </c>
      <c r="E27" s="8" t="s">
        <v>30</v>
      </c>
      <c r="F27" s="8" t="s">
        <v>31</v>
      </c>
      <c r="G27" s="10" t="s">
        <v>32</v>
      </c>
      <c r="H27" s="8" t="s">
        <v>36</v>
      </c>
      <c r="I27" s="11">
        <v>45839</v>
      </c>
      <c r="J27" s="12">
        <v>3645047.26</v>
      </c>
      <c r="K27" s="12">
        <v>3645047.26</v>
      </c>
      <c r="L27" s="12">
        <v>0</v>
      </c>
      <c r="M27" s="12">
        <v>0</v>
      </c>
      <c r="N27" s="8" t="s">
        <v>34</v>
      </c>
      <c r="O27" s="8" t="s">
        <v>74</v>
      </c>
    </row>
    <row r="28" spans="2:15" s="7" customFormat="1">
      <c r="B28" s="8" t="s">
        <v>30</v>
      </c>
      <c r="C28" s="8" t="s">
        <v>31</v>
      </c>
      <c r="D28" s="9" t="s">
        <v>32</v>
      </c>
      <c r="E28" s="8" t="s">
        <v>30</v>
      </c>
      <c r="F28" s="8" t="s">
        <v>31</v>
      </c>
      <c r="G28" s="10" t="s">
        <v>32</v>
      </c>
      <c r="H28" s="8" t="s">
        <v>59</v>
      </c>
      <c r="I28" s="11">
        <v>45444</v>
      </c>
      <c r="J28" s="12">
        <v>21164810.629999999</v>
      </c>
      <c r="K28" s="12">
        <v>21164810.629999999</v>
      </c>
      <c r="L28" s="12">
        <v>0</v>
      </c>
      <c r="M28" s="12">
        <v>0</v>
      </c>
      <c r="N28" s="8" t="s">
        <v>34</v>
      </c>
      <c r="O28" s="8" t="s">
        <v>29</v>
      </c>
    </row>
    <row r="29" spans="2:15" s="7" customFormat="1">
      <c r="B29" s="8" t="s">
        <v>30</v>
      </c>
      <c r="C29" s="8" t="s">
        <v>31</v>
      </c>
      <c r="D29" s="9" t="s">
        <v>32</v>
      </c>
      <c r="E29" s="8" t="s">
        <v>30</v>
      </c>
      <c r="F29" s="8" t="s">
        <v>31</v>
      </c>
      <c r="G29" s="10" t="s">
        <v>32</v>
      </c>
      <c r="H29" s="8" t="s">
        <v>60</v>
      </c>
      <c r="I29" s="11">
        <v>45444</v>
      </c>
      <c r="J29" s="12">
        <v>937517.5</v>
      </c>
      <c r="K29" s="12">
        <v>937517.5</v>
      </c>
      <c r="L29" s="12">
        <v>0</v>
      </c>
      <c r="M29" s="12">
        <v>0</v>
      </c>
      <c r="N29" s="8" t="s">
        <v>34</v>
      </c>
      <c r="O29" s="8" t="s">
        <v>29</v>
      </c>
    </row>
    <row r="30" spans="2:15" s="7" customFormat="1">
      <c r="B30" s="8" t="s">
        <v>30</v>
      </c>
      <c r="C30" s="8" t="s">
        <v>31</v>
      </c>
      <c r="D30" s="9" t="s">
        <v>32</v>
      </c>
      <c r="E30" s="8" t="s">
        <v>30</v>
      </c>
      <c r="F30" s="8" t="s">
        <v>31</v>
      </c>
      <c r="G30" s="10" t="s">
        <v>32</v>
      </c>
      <c r="H30" s="8" t="s">
        <v>59</v>
      </c>
      <c r="I30" s="11">
        <v>45474</v>
      </c>
      <c r="J30" s="12">
        <v>54983204.43</v>
      </c>
      <c r="K30" s="12">
        <v>54983204.43</v>
      </c>
      <c r="L30" s="12">
        <v>0</v>
      </c>
      <c r="M30" s="12">
        <v>0</v>
      </c>
      <c r="N30" s="8" t="s">
        <v>34</v>
      </c>
      <c r="O30" s="8" t="s">
        <v>29</v>
      </c>
    </row>
    <row r="31" spans="2:15" s="7" customFormat="1">
      <c r="B31" s="8" t="s">
        <v>30</v>
      </c>
      <c r="C31" s="8" t="s">
        <v>31</v>
      </c>
      <c r="D31" s="9" t="s">
        <v>32</v>
      </c>
      <c r="E31" s="8" t="s">
        <v>30</v>
      </c>
      <c r="F31" s="8" t="s">
        <v>31</v>
      </c>
      <c r="G31" s="10" t="s">
        <v>32</v>
      </c>
      <c r="H31" s="8" t="s">
        <v>60</v>
      </c>
      <c r="I31" s="11">
        <v>45474</v>
      </c>
      <c r="J31" s="12">
        <v>2446995.29</v>
      </c>
      <c r="K31" s="12">
        <v>2446995.29</v>
      </c>
      <c r="L31" s="12">
        <v>0</v>
      </c>
      <c r="M31" s="12">
        <v>0</v>
      </c>
      <c r="N31" s="8" t="s">
        <v>34</v>
      </c>
      <c r="O31" s="8" t="s">
        <v>29</v>
      </c>
    </row>
    <row r="32" spans="2:15" s="7" customFormat="1">
      <c r="B32" s="8" t="s">
        <v>30</v>
      </c>
      <c r="C32" s="8" t="s">
        <v>31</v>
      </c>
      <c r="D32" s="9" t="s">
        <v>32</v>
      </c>
      <c r="E32" s="8" t="s">
        <v>30</v>
      </c>
      <c r="F32" s="8" t="s">
        <v>31</v>
      </c>
      <c r="G32" s="10" t="s">
        <v>32</v>
      </c>
      <c r="H32" s="8" t="s">
        <v>59</v>
      </c>
      <c r="I32" s="11">
        <v>45505</v>
      </c>
      <c r="J32" s="12">
        <v>50979792.450000003</v>
      </c>
      <c r="K32" s="12">
        <v>50979792.450000003</v>
      </c>
      <c r="L32" s="12">
        <v>0</v>
      </c>
      <c r="M32" s="12">
        <v>0</v>
      </c>
      <c r="N32" s="8" t="s">
        <v>34</v>
      </c>
      <c r="O32" s="8" t="s">
        <v>29</v>
      </c>
    </row>
    <row r="33" spans="2:15" s="7" customFormat="1">
      <c r="B33" s="8" t="s">
        <v>30</v>
      </c>
      <c r="C33" s="8" t="s">
        <v>31</v>
      </c>
      <c r="D33" s="9" t="s">
        <v>32</v>
      </c>
      <c r="E33" s="8" t="s">
        <v>30</v>
      </c>
      <c r="F33" s="8" t="s">
        <v>31</v>
      </c>
      <c r="G33" s="10" t="s">
        <v>32</v>
      </c>
      <c r="H33" s="8" t="s">
        <v>60</v>
      </c>
      <c r="I33" s="11">
        <v>45505</v>
      </c>
      <c r="J33" s="12">
        <v>2035577.94</v>
      </c>
      <c r="K33" s="12">
        <v>2035577.94</v>
      </c>
      <c r="L33" s="12">
        <v>0</v>
      </c>
      <c r="M33" s="12">
        <v>0</v>
      </c>
      <c r="N33" s="8" t="s">
        <v>34</v>
      </c>
      <c r="O33" s="8" t="s">
        <v>29</v>
      </c>
    </row>
    <row r="34" spans="2:15" s="7" customFormat="1">
      <c r="B34" s="8" t="s">
        <v>30</v>
      </c>
      <c r="C34" s="8" t="s">
        <v>31</v>
      </c>
      <c r="D34" s="9" t="s">
        <v>32</v>
      </c>
      <c r="E34" s="8" t="s">
        <v>30</v>
      </c>
      <c r="F34" s="8" t="s">
        <v>31</v>
      </c>
      <c r="G34" s="10" t="s">
        <v>32</v>
      </c>
      <c r="H34" s="8" t="s">
        <v>59</v>
      </c>
      <c r="I34" s="11">
        <v>45536</v>
      </c>
      <c r="J34" s="12">
        <v>47245376.75</v>
      </c>
      <c r="K34" s="12">
        <v>47245376.75</v>
      </c>
      <c r="L34" s="12">
        <v>0</v>
      </c>
      <c r="M34" s="12">
        <v>0</v>
      </c>
      <c r="N34" s="8" t="s">
        <v>34</v>
      </c>
      <c r="O34" s="8" t="s">
        <v>29</v>
      </c>
    </row>
    <row r="35" spans="2:15" s="7" customFormat="1">
      <c r="B35" s="8" t="s">
        <v>30</v>
      </c>
      <c r="C35" s="8" t="s">
        <v>31</v>
      </c>
      <c r="D35" s="9" t="s">
        <v>32</v>
      </c>
      <c r="E35" s="8" t="s">
        <v>30</v>
      </c>
      <c r="F35" s="8" t="s">
        <v>31</v>
      </c>
      <c r="G35" s="10" t="s">
        <v>32</v>
      </c>
      <c r="H35" s="8" t="s">
        <v>60</v>
      </c>
      <c r="I35" s="11">
        <v>45536</v>
      </c>
      <c r="J35" s="12">
        <v>1612887.96</v>
      </c>
      <c r="K35" s="12">
        <v>1612887.96</v>
      </c>
      <c r="L35" s="12">
        <v>0</v>
      </c>
      <c r="M35" s="12">
        <v>0</v>
      </c>
      <c r="N35" s="8" t="s">
        <v>34</v>
      </c>
      <c r="O35" s="8" t="s">
        <v>29</v>
      </c>
    </row>
    <row r="36" spans="2:15" s="7" customFormat="1">
      <c r="B36" s="8" t="s">
        <v>30</v>
      </c>
      <c r="C36" s="8" t="s">
        <v>31</v>
      </c>
      <c r="D36" s="9" t="s">
        <v>32</v>
      </c>
      <c r="E36" s="8" t="s">
        <v>30</v>
      </c>
      <c r="F36" s="8" t="s">
        <v>31</v>
      </c>
      <c r="G36" s="10" t="s">
        <v>32</v>
      </c>
      <c r="H36" s="8" t="s">
        <v>59</v>
      </c>
      <c r="I36" s="11">
        <v>45566</v>
      </c>
      <c r="J36" s="12">
        <v>55023405.390000001</v>
      </c>
      <c r="K36" s="12">
        <v>55023405.390000001</v>
      </c>
      <c r="L36" s="12">
        <v>0</v>
      </c>
      <c r="M36" s="12">
        <v>0</v>
      </c>
      <c r="N36" s="8" t="s">
        <v>34</v>
      </c>
      <c r="O36" s="8" t="s">
        <v>29</v>
      </c>
    </row>
    <row r="37" spans="2:15" s="7" customFormat="1">
      <c r="B37" s="8" t="s">
        <v>30</v>
      </c>
      <c r="C37" s="8" t="s">
        <v>31</v>
      </c>
      <c r="D37" s="9" t="s">
        <v>32</v>
      </c>
      <c r="E37" s="8" t="s">
        <v>30</v>
      </c>
      <c r="F37" s="8" t="s">
        <v>31</v>
      </c>
      <c r="G37" s="10" t="s">
        <v>32</v>
      </c>
      <c r="H37" s="8" t="s">
        <v>60</v>
      </c>
      <c r="I37" s="11">
        <v>45566</v>
      </c>
      <c r="J37" s="12">
        <v>1657377</v>
      </c>
      <c r="K37" s="12">
        <v>1657377</v>
      </c>
      <c r="L37" s="12">
        <v>0</v>
      </c>
      <c r="M37" s="12">
        <v>0</v>
      </c>
      <c r="N37" s="8" t="s">
        <v>34</v>
      </c>
      <c r="O37" s="8" t="s">
        <v>29</v>
      </c>
    </row>
    <row r="38" spans="2:15" s="7" customFormat="1">
      <c r="B38" s="8" t="s">
        <v>30</v>
      </c>
      <c r="C38" s="8" t="s">
        <v>31</v>
      </c>
      <c r="D38" s="9" t="s">
        <v>32</v>
      </c>
      <c r="E38" s="8" t="s">
        <v>30</v>
      </c>
      <c r="F38" s="8" t="s">
        <v>31</v>
      </c>
      <c r="G38" s="10" t="s">
        <v>32</v>
      </c>
      <c r="H38" s="8" t="s">
        <v>59</v>
      </c>
      <c r="I38" s="11">
        <v>45597</v>
      </c>
      <c r="J38" s="12">
        <v>77393019.060000002</v>
      </c>
      <c r="K38" s="12">
        <v>77393019.060000002</v>
      </c>
      <c r="L38" s="12">
        <v>0</v>
      </c>
      <c r="M38" s="12">
        <v>0</v>
      </c>
      <c r="N38" s="8" t="s">
        <v>34</v>
      </c>
      <c r="O38" s="8" t="s">
        <v>29</v>
      </c>
    </row>
    <row r="39" spans="2:15" s="7" customFormat="1">
      <c r="B39" s="8" t="s">
        <v>30</v>
      </c>
      <c r="C39" s="8" t="s">
        <v>31</v>
      </c>
      <c r="D39" s="9" t="s">
        <v>32</v>
      </c>
      <c r="E39" s="8" t="s">
        <v>30</v>
      </c>
      <c r="F39" s="8" t="s">
        <v>31</v>
      </c>
      <c r="G39" s="10" t="s">
        <v>32</v>
      </c>
      <c r="H39" s="8" t="s">
        <v>60</v>
      </c>
      <c r="I39" s="11">
        <v>45597</v>
      </c>
      <c r="J39" s="12">
        <v>1918775.73</v>
      </c>
      <c r="K39" s="12">
        <v>1918775.73</v>
      </c>
      <c r="L39" s="12">
        <v>0</v>
      </c>
      <c r="M39" s="12">
        <v>0</v>
      </c>
      <c r="N39" s="8" t="s">
        <v>34</v>
      </c>
      <c r="O39" s="8" t="s">
        <v>29</v>
      </c>
    </row>
    <row r="40" spans="2:15" s="7" customFormat="1">
      <c r="B40" s="8" t="s">
        <v>30</v>
      </c>
      <c r="C40" s="8" t="s">
        <v>31</v>
      </c>
      <c r="D40" s="9" t="s">
        <v>32</v>
      </c>
      <c r="E40" s="8" t="s">
        <v>30</v>
      </c>
      <c r="F40" s="8" t="s">
        <v>31</v>
      </c>
      <c r="G40" s="10" t="s">
        <v>32</v>
      </c>
      <c r="H40" s="8" t="s">
        <v>59</v>
      </c>
      <c r="I40" s="11">
        <v>45627</v>
      </c>
      <c r="J40" s="12">
        <v>81480255.040000007</v>
      </c>
      <c r="K40" s="12">
        <v>81480255.040000007</v>
      </c>
      <c r="L40" s="12">
        <v>0</v>
      </c>
      <c r="M40" s="12">
        <v>0</v>
      </c>
      <c r="N40" s="8" t="s">
        <v>34</v>
      </c>
      <c r="O40" s="8" t="s">
        <v>29</v>
      </c>
    </row>
    <row r="41" spans="2:15" s="7" customFormat="1">
      <c r="B41" s="8" t="s">
        <v>30</v>
      </c>
      <c r="C41" s="8" t="s">
        <v>31</v>
      </c>
      <c r="D41" s="9" t="s">
        <v>32</v>
      </c>
      <c r="E41" s="8" t="s">
        <v>30</v>
      </c>
      <c r="F41" s="8" t="s">
        <v>31</v>
      </c>
      <c r="G41" s="10" t="s">
        <v>32</v>
      </c>
      <c r="H41" s="8" t="s">
        <v>60</v>
      </c>
      <c r="I41" s="11">
        <v>45627</v>
      </c>
      <c r="J41" s="12">
        <v>1886731.23</v>
      </c>
      <c r="K41" s="12">
        <v>1886731.23</v>
      </c>
      <c r="L41" s="12">
        <v>0</v>
      </c>
      <c r="M41" s="12">
        <v>0</v>
      </c>
      <c r="N41" s="8" t="s">
        <v>34</v>
      </c>
      <c r="O41" s="8" t="s">
        <v>29</v>
      </c>
    </row>
    <row r="42" spans="2:15" s="7" customFormat="1" ht="13">
      <c r="B42" s="13"/>
      <c r="C42" s="14"/>
      <c r="D42" s="15"/>
      <c r="E42" s="14"/>
      <c r="F42" s="16"/>
      <c r="G42" s="15"/>
      <c r="H42" s="14"/>
      <c r="I42" s="14"/>
      <c r="J42" s="17">
        <f>SUBTOTAL(9,J7:J41)</f>
        <v>541080409.82999992</v>
      </c>
      <c r="K42" s="17">
        <f>SUBTOTAL(9,K7:K41)</f>
        <v>502916582.85000002</v>
      </c>
      <c r="L42" s="17">
        <f>SUBTOTAL(9,L7:L41)</f>
        <v>34425245.839999996</v>
      </c>
      <c r="M42" s="17">
        <f>SUBTOTAL(9,M7:M41)</f>
        <v>2607780.4799999995</v>
      </c>
      <c r="N42" s="18"/>
      <c r="O42" s="14"/>
    </row>
    <row r="44" spans="2:15">
      <c r="B44" s="19" t="s">
        <v>42</v>
      </c>
    </row>
    <row r="46" spans="2:15">
      <c r="J46" s="20"/>
      <c r="M46" s="21"/>
    </row>
    <row r="48" spans="2:15">
      <c r="K48" s="28"/>
    </row>
    <row r="51" spans="11:11">
      <c r="K51" s="28"/>
    </row>
    <row r="52" spans="11:11">
      <c r="K52" s="28"/>
    </row>
    <row r="180" spans="11:12">
      <c r="K180" s="21"/>
      <c r="L180" s="21"/>
    </row>
  </sheetData>
  <autoFilter ref="B6:O41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C230-E7A1-494A-85AE-56E95F2B067D}">
  <dimension ref="B1:O163"/>
  <sheetViews>
    <sheetView showGridLines="0" zoomScale="80" zoomScaleNormal="80" workbookViewId="0">
      <selection activeCell="F23" sqref="F23"/>
    </sheetView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17.54296875" style="1" bestFit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45870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3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45870</v>
      </c>
      <c r="J23" s="12">
        <v>565400.32999999996</v>
      </c>
      <c r="K23" s="12">
        <v>0</v>
      </c>
      <c r="L23" s="12">
        <f>J23-K23</f>
        <v>565400.32999999996</v>
      </c>
      <c r="M23" s="12">
        <f t="shared" si="0"/>
        <v>0</v>
      </c>
      <c r="N23" s="8" t="s">
        <v>23</v>
      </c>
      <c r="O23" s="8" t="s">
        <v>58</v>
      </c>
    </row>
    <row r="24" spans="2:15" s="7" customFormat="1">
      <c r="B24" s="23" t="s">
        <v>25</v>
      </c>
      <c r="C24" s="23" t="s">
        <v>26</v>
      </c>
      <c r="D24" s="24" t="s">
        <v>27</v>
      </c>
      <c r="E24" s="23" t="s">
        <v>25</v>
      </c>
      <c r="F24" s="23" t="s">
        <v>26</v>
      </c>
      <c r="G24" s="25" t="s">
        <v>27</v>
      </c>
      <c r="H24" s="23" t="s">
        <v>28</v>
      </c>
      <c r="I24" s="26">
        <v>45809</v>
      </c>
      <c r="J24" s="27">
        <v>7994476.6799999997</v>
      </c>
      <c r="K24" s="27">
        <v>2421399.29</v>
      </c>
      <c r="L24" s="27">
        <f>ROUND(J24-K24,2)</f>
        <v>5573077.3899999997</v>
      </c>
      <c r="M24" s="27">
        <v>0</v>
      </c>
      <c r="N24" s="23" t="s">
        <v>23</v>
      </c>
      <c r="O24" s="23" t="s">
        <v>29</v>
      </c>
    </row>
    <row r="25" spans="2:15" s="7" customFormat="1" ht="13">
      <c r="B25" s="13"/>
      <c r="C25" s="14"/>
      <c r="D25" s="15"/>
      <c r="E25" s="14"/>
      <c r="F25" s="16"/>
      <c r="G25" s="15"/>
      <c r="H25" s="14"/>
      <c r="I25" s="14"/>
      <c r="J25" s="17">
        <f>SUBTOTAL(9,J7:J24)</f>
        <v>11167657.489999998</v>
      </c>
      <c r="K25" s="17">
        <f>SUBTOTAL(9,K7:K24)</f>
        <v>2421399.29</v>
      </c>
      <c r="L25" s="17">
        <f>SUBTOTAL(9,L7:L24)</f>
        <v>6138477.7199999997</v>
      </c>
      <c r="M25" s="17">
        <f>SUBTOTAL(9,M7:M24)</f>
        <v>2607780.4799999995</v>
      </c>
      <c r="N25" s="18"/>
      <c r="O25" s="14"/>
    </row>
    <row r="27" spans="2:15">
      <c r="B27" s="19" t="s">
        <v>42</v>
      </c>
    </row>
    <row r="29" spans="2:15">
      <c r="J29" s="20"/>
      <c r="M29" s="21"/>
    </row>
    <row r="31" spans="2:15">
      <c r="K31" s="28"/>
    </row>
    <row r="34" spans="11:11">
      <c r="K34" s="28"/>
    </row>
    <row r="35" spans="11:11">
      <c r="K35" s="28"/>
    </row>
    <row r="163" spans="11:12">
      <c r="K163" s="21"/>
      <c r="L163" s="21"/>
    </row>
  </sheetData>
  <autoFilter ref="B6:O24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2087-4258-4D1C-BD86-C51E30869F99}">
  <dimension ref="B1:O188"/>
  <sheetViews>
    <sheetView showGridLines="0" zoomScale="80" zoomScaleNormal="80" workbookViewId="0"/>
  </sheetViews>
  <sheetFormatPr defaultColWidth="9.1796875" defaultRowHeight="12.5"/>
  <cols>
    <col min="1" max="1" width="2.7265625" style="1" customWidth="1"/>
    <col min="2" max="2" width="21" style="1" bestFit="1" customWidth="1"/>
    <col min="3" max="3" width="48.54296875" style="1" bestFit="1" customWidth="1"/>
    <col min="4" max="4" width="21.453125" style="1" bestFit="1" customWidth="1"/>
    <col min="5" max="5" width="27.453125" style="1" bestFit="1" customWidth="1"/>
    <col min="6" max="6" width="48.54296875" style="1" bestFit="1" customWidth="1"/>
    <col min="7" max="7" width="21.453125" style="1" bestFit="1" customWidth="1"/>
    <col min="8" max="8" width="49.81640625" style="1" bestFit="1" customWidth="1"/>
    <col min="9" max="9" width="26.54296875" style="1" customWidth="1"/>
    <col min="10" max="13" width="25.1796875" style="1" customWidth="1"/>
    <col min="14" max="14" width="14.81640625" style="1" bestFit="1" customWidth="1"/>
    <col min="15" max="15" width="15.81640625" style="1" bestFit="1" customWidth="1"/>
    <col min="16" max="16384" width="9.1796875" style="1"/>
  </cols>
  <sheetData>
    <row r="1" spans="2:15">
      <c r="J1" s="2"/>
      <c r="K1" s="2"/>
      <c r="L1" s="2"/>
      <c r="M1" s="2"/>
    </row>
    <row r="2" spans="2:15" s="22" customFormat="1" ht="20">
      <c r="B2" s="29">
        <v>45901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s="22" customFormat="1" ht="20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22" customFormat="1" ht="20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>
      <c r="J5" s="2"/>
      <c r="K5" s="2"/>
      <c r="L5" s="2"/>
      <c r="M5" s="2"/>
    </row>
    <row r="6" spans="2:15" ht="13">
      <c r="B6" s="3" t="s">
        <v>6</v>
      </c>
      <c r="C6" s="3" t="s">
        <v>17</v>
      </c>
      <c r="D6" s="4" t="s">
        <v>0</v>
      </c>
      <c r="E6" s="5" t="s">
        <v>15</v>
      </c>
      <c r="F6" s="3" t="s">
        <v>16</v>
      </c>
      <c r="G6" s="4" t="s">
        <v>0</v>
      </c>
      <c r="H6" s="3" t="s">
        <v>7</v>
      </c>
      <c r="I6" s="5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3" t="s">
        <v>13</v>
      </c>
      <c r="O6" s="3" t="s">
        <v>14</v>
      </c>
    </row>
    <row r="7" spans="2:15" s="7" customFormat="1">
      <c r="B7" s="8" t="s">
        <v>1</v>
      </c>
      <c r="C7" s="8" t="s">
        <v>2</v>
      </c>
      <c r="D7" s="9" t="s">
        <v>3</v>
      </c>
      <c r="E7" s="8" t="s">
        <v>1</v>
      </c>
      <c r="F7" s="8" t="s">
        <v>2</v>
      </c>
      <c r="G7" s="10" t="s">
        <v>3</v>
      </c>
      <c r="H7" s="8" t="s">
        <v>4</v>
      </c>
      <c r="I7" s="11">
        <v>42886</v>
      </c>
      <c r="J7" s="12">
        <v>162986.28</v>
      </c>
      <c r="K7" s="12">
        <v>0</v>
      </c>
      <c r="L7" s="12">
        <v>0</v>
      </c>
      <c r="M7" s="12">
        <f t="shared" ref="M7:M23" si="0">J7-K7-L7</f>
        <v>162986.28</v>
      </c>
      <c r="N7" s="8" t="s">
        <v>18</v>
      </c>
      <c r="O7" s="8" t="s">
        <v>5</v>
      </c>
    </row>
    <row r="8" spans="2:15" s="7" customFormat="1">
      <c r="B8" s="8" t="s">
        <v>1</v>
      </c>
      <c r="C8" s="8" t="s">
        <v>2</v>
      </c>
      <c r="D8" s="9" t="s">
        <v>3</v>
      </c>
      <c r="E8" s="8" t="s">
        <v>1</v>
      </c>
      <c r="F8" s="8" t="s">
        <v>2</v>
      </c>
      <c r="G8" s="10" t="s">
        <v>3</v>
      </c>
      <c r="H8" s="8" t="s">
        <v>4</v>
      </c>
      <c r="I8" s="11">
        <v>42916</v>
      </c>
      <c r="J8" s="12">
        <v>162986.28</v>
      </c>
      <c r="K8" s="12">
        <v>0</v>
      </c>
      <c r="L8" s="12">
        <v>0</v>
      </c>
      <c r="M8" s="12">
        <f t="shared" si="0"/>
        <v>162986.28</v>
      </c>
      <c r="N8" s="8" t="s">
        <v>18</v>
      </c>
      <c r="O8" s="8" t="s">
        <v>5</v>
      </c>
    </row>
    <row r="9" spans="2:15" s="7" customFormat="1">
      <c r="B9" s="8" t="s">
        <v>1</v>
      </c>
      <c r="C9" s="8" t="s">
        <v>2</v>
      </c>
      <c r="D9" s="9" t="s">
        <v>3</v>
      </c>
      <c r="E9" s="8" t="s">
        <v>1</v>
      </c>
      <c r="F9" s="8" t="s">
        <v>2</v>
      </c>
      <c r="G9" s="10" t="s">
        <v>3</v>
      </c>
      <c r="H9" s="8" t="s">
        <v>4</v>
      </c>
      <c r="I9" s="11">
        <v>42947</v>
      </c>
      <c r="J9" s="12">
        <v>162986.28</v>
      </c>
      <c r="K9" s="12">
        <v>0</v>
      </c>
      <c r="L9" s="12">
        <v>0</v>
      </c>
      <c r="M9" s="12">
        <f t="shared" si="0"/>
        <v>162986.28</v>
      </c>
      <c r="N9" s="8" t="s">
        <v>18</v>
      </c>
      <c r="O9" s="8" t="s">
        <v>5</v>
      </c>
    </row>
    <row r="10" spans="2:15" s="7" customFormat="1">
      <c r="B10" s="8" t="s">
        <v>1</v>
      </c>
      <c r="C10" s="8" t="s">
        <v>2</v>
      </c>
      <c r="D10" s="9" t="s">
        <v>3</v>
      </c>
      <c r="E10" s="8" t="s">
        <v>1</v>
      </c>
      <c r="F10" s="8" t="s">
        <v>2</v>
      </c>
      <c r="G10" s="10" t="s">
        <v>3</v>
      </c>
      <c r="H10" s="8" t="s">
        <v>4</v>
      </c>
      <c r="I10" s="11">
        <v>42978</v>
      </c>
      <c r="J10" s="12">
        <v>162986.28</v>
      </c>
      <c r="K10" s="12">
        <v>0</v>
      </c>
      <c r="L10" s="12">
        <v>0</v>
      </c>
      <c r="M10" s="12">
        <f t="shared" si="0"/>
        <v>162986.28</v>
      </c>
      <c r="N10" s="8" t="s">
        <v>18</v>
      </c>
      <c r="O10" s="8" t="s">
        <v>5</v>
      </c>
    </row>
    <row r="11" spans="2:15" s="7" customFormat="1">
      <c r="B11" s="8" t="s">
        <v>1</v>
      </c>
      <c r="C11" s="8" t="s">
        <v>2</v>
      </c>
      <c r="D11" s="9" t="s">
        <v>3</v>
      </c>
      <c r="E11" s="8" t="s">
        <v>1</v>
      </c>
      <c r="F11" s="8" t="s">
        <v>2</v>
      </c>
      <c r="G11" s="10" t="s">
        <v>3</v>
      </c>
      <c r="H11" s="8" t="s">
        <v>4</v>
      </c>
      <c r="I11" s="11">
        <v>43008</v>
      </c>
      <c r="J11" s="12">
        <v>162986.28</v>
      </c>
      <c r="K11" s="12">
        <v>0</v>
      </c>
      <c r="L11" s="12">
        <v>0</v>
      </c>
      <c r="M11" s="12">
        <f t="shared" si="0"/>
        <v>162986.28</v>
      </c>
      <c r="N11" s="8" t="s">
        <v>18</v>
      </c>
      <c r="O11" s="8" t="s">
        <v>5</v>
      </c>
    </row>
    <row r="12" spans="2:15" s="7" customFormat="1">
      <c r="B12" s="8" t="s">
        <v>1</v>
      </c>
      <c r="C12" s="8" t="s">
        <v>2</v>
      </c>
      <c r="D12" s="9" t="s">
        <v>3</v>
      </c>
      <c r="E12" s="8" t="s">
        <v>1</v>
      </c>
      <c r="F12" s="8" t="s">
        <v>2</v>
      </c>
      <c r="G12" s="10" t="s">
        <v>3</v>
      </c>
      <c r="H12" s="8" t="s">
        <v>4</v>
      </c>
      <c r="I12" s="11">
        <v>43039</v>
      </c>
      <c r="J12" s="12">
        <v>162986.28</v>
      </c>
      <c r="K12" s="12">
        <v>0</v>
      </c>
      <c r="L12" s="12">
        <v>0</v>
      </c>
      <c r="M12" s="12">
        <f t="shared" si="0"/>
        <v>162986.28</v>
      </c>
      <c r="N12" s="8" t="s">
        <v>18</v>
      </c>
      <c r="O12" s="8" t="s">
        <v>5</v>
      </c>
    </row>
    <row r="13" spans="2:15" s="7" customFormat="1">
      <c r="B13" s="8" t="s">
        <v>1</v>
      </c>
      <c r="C13" s="8" t="s">
        <v>2</v>
      </c>
      <c r="D13" s="9" t="s">
        <v>3</v>
      </c>
      <c r="E13" s="8" t="s">
        <v>1</v>
      </c>
      <c r="F13" s="8" t="s">
        <v>2</v>
      </c>
      <c r="G13" s="10" t="s">
        <v>3</v>
      </c>
      <c r="H13" s="8" t="s">
        <v>4</v>
      </c>
      <c r="I13" s="11">
        <v>43069</v>
      </c>
      <c r="J13" s="12">
        <v>162986.28</v>
      </c>
      <c r="K13" s="12">
        <v>0</v>
      </c>
      <c r="L13" s="12">
        <v>0</v>
      </c>
      <c r="M13" s="12">
        <f t="shared" si="0"/>
        <v>162986.28</v>
      </c>
      <c r="N13" s="8" t="s">
        <v>18</v>
      </c>
      <c r="O13" s="8" t="s">
        <v>5</v>
      </c>
    </row>
    <row r="14" spans="2:15" s="7" customFormat="1">
      <c r="B14" s="8" t="s">
        <v>1</v>
      </c>
      <c r="C14" s="8" t="s">
        <v>2</v>
      </c>
      <c r="D14" s="9" t="s">
        <v>3</v>
      </c>
      <c r="E14" s="8" t="s">
        <v>1</v>
      </c>
      <c r="F14" s="8" t="s">
        <v>2</v>
      </c>
      <c r="G14" s="10" t="s">
        <v>3</v>
      </c>
      <c r="H14" s="8" t="s">
        <v>4</v>
      </c>
      <c r="I14" s="11">
        <v>43100</v>
      </c>
      <c r="J14" s="12">
        <v>162986.28</v>
      </c>
      <c r="K14" s="12">
        <v>0</v>
      </c>
      <c r="L14" s="12">
        <v>0</v>
      </c>
      <c r="M14" s="12">
        <f t="shared" si="0"/>
        <v>162986.28</v>
      </c>
      <c r="N14" s="8" t="s">
        <v>18</v>
      </c>
      <c r="O14" s="8" t="s">
        <v>5</v>
      </c>
    </row>
    <row r="15" spans="2:15" s="7" customFormat="1">
      <c r="B15" s="8" t="s">
        <v>1</v>
      </c>
      <c r="C15" s="8" t="s">
        <v>2</v>
      </c>
      <c r="D15" s="9" t="s">
        <v>3</v>
      </c>
      <c r="E15" s="8" t="s">
        <v>1</v>
      </c>
      <c r="F15" s="8" t="s">
        <v>2</v>
      </c>
      <c r="G15" s="10" t="s">
        <v>3</v>
      </c>
      <c r="H15" s="8" t="s">
        <v>4</v>
      </c>
      <c r="I15" s="11">
        <v>43131</v>
      </c>
      <c r="J15" s="12">
        <v>162986.28</v>
      </c>
      <c r="K15" s="12">
        <v>0</v>
      </c>
      <c r="L15" s="12">
        <v>0</v>
      </c>
      <c r="M15" s="12">
        <f t="shared" si="0"/>
        <v>162986.28</v>
      </c>
      <c r="N15" s="8" t="s">
        <v>18</v>
      </c>
      <c r="O15" s="8" t="s">
        <v>5</v>
      </c>
    </row>
    <row r="16" spans="2:15" s="7" customFormat="1">
      <c r="B16" s="8" t="s">
        <v>1</v>
      </c>
      <c r="C16" s="8" t="s">
        <v>2</v>
      </c>
      <c r="D16" s="9" t="s">
        <v>3</v>
      </c>
      <c r="E16" s="8" t="s">
        <v>1</v>
      </c>
      <c r="F16" s="8" t="s">
        <v>2</v>
      </c>
      <c r="G16" s="10" t="s">
        <v>3</v>
      </c>
      <c r="H16" s="8" t="s">
        <v>4</v>
      </c>
      <c r="I16" s="11">
        <v>43159</v>
      </c>
      <c r="J16" s="12">
        <v>162986.28</v>
      </c>
      <c r="K16" s="12">
        <v>0</v>
      </c>
      <c r="L16" s="12">
        <v>0</v>
      </c>
      <c r="M16" s="12">
        <f t="shared" si="0"/>
        <v>162986.28</v>
      </c>
      <c r="N16" s="8" t="s">
        <v>18</v>
      </c>
      <c r="O16" s="8" t="s">
        <v>5</v>
      </c>
    </row>
    <row r="17" spans="2:15" s="7" customFormat="1">
      <c r="B17" s="8" t="s">
        <v>1</v>
      </c>
      <c r="C17" s="8" t="s">
        <v>2</v>
      </c>
      <c r="D17" s="9" t="s">
        <v>3</v>
      </c>
      <c r="E17" s="8" t="s">
        <v>1</v>
      </c>
      <c r="F17" s="8" t="s">
        <v>2</v>
      </c>
      <c r="G17" s="10" t="s">
        <v>3</v>
      </c>
      <c r="H17" s="8" t="s">
        <v>4</v>
      </c>
      <c r="I17" s="11">
        <v>43190</v>
      </c>
      <c r="J17" s="12">
        <v>162986.28</v>
      </c>
      <c r="K17" s="12">
        <v>0</v>
      </c>
      <c r="L17" s="12">
        <v>0</v>
      </c>
      <c r="M17" s="12">
        <f t="shared" si="0"/>
        <v>162986.28</v>
      </c>
      <c r="N17" s="8" t="s">
        <v>18</v>
      </c>
      <c r="O17" s="8" t="s">
        <v>5</v>
      </c>
    </row>
    <row r="18" spans="2:15" s="7" customFormat="1">
      <c r="B18" s="8" t="s">
        <v>1</v>
      </c>
      <c r="C18" s="8" t="s">
        <v>2</v>
      </c>
      <c r="D18" s="9" t="s">
        <v>3</v>
      </c>
      <c r="E18" s="8" t="s">
        <v>1</v>
      </c>
      <c r="F18" s="8" t="s">
        <v>2</v>
      </c>
      <c r="G18" s="10" t="s">
        <v>3</v>
      </c>
      <c r="H18" s="8" t="s">
        <v>4</v>
      </c>
      <c r="I18" s="11">
        <v>43220</v>
      </c>
      <c r="J18" s="12">
        <v>162986.28</v>
      </c>
      <c r="K18" s="12">
        <v>0</v>
      </c>
      <c r="L18" s="12">
        <v>0</v>
      </c>
      <c r="M18" s="12">
        <f t="shared" si="0"/>
        <v>162986.28</v>
      </c>
      <c r="N18" s="8" t="s">
        <v>18</v>
      </c>
      <c r="O18" s="8" t="s">
        <v>5</v>
      </c>
    </row>
    <row r="19" spans="2:15" s="7" customFormat="1">
      <c r="B19" s="8" t="s">
        <v>1</v>
      </c>
      <c r="C19" s="8" t="s">
        <v>2</v>
      </c>
      <c r="D19" s="9" t="s">
        <v>3</v>
      </c>
      <c r="E19" s="8" t="s">
        <v>1</v>
      </c>
      <c r="F19" s="8" t="s">
        <v>2</v>
      </c>
      <c r="G19" s="10" t="s">
        <v>3</v>
      </c>
      <c r="H19" s="8" t="s">
        <v>4</v>
      </c>
      <c r="I19" s="11">
        <v>43251</v>
      </c>
      <c r="J19" s="12">
        <v>162986.28</v>
      </c>
      <c r="K19" s="12">
        <v>0</v>
      </c>
      <c r="L19" s="12">
        <v>0</v>
      </c>
      <c r="M19" s="12">
        <f t="shared" si="0"/>
        <v>162986.28</v>
      </c>
      <c r="N19" s="8" t="s">
        <v>18</v>
      </c>
      <c r="O19" s="8" t="s">
        <v>5</v>
      </c>
    </row>
    <row r="20" spans="2:15" s="7" customFormat="1">
      <c r="B20" s="8" t="s">
        <v>1</v>
      </c>
      <c r="C20" s="8" t="s">
        <v>2</v>
      </c>
      <c r="D20" s="9" t="s">
        <v>3</v>
      </c>
      <c r="E20" s="8" t="s">
        <v>1</v>
      </c>
      <c r="F20" s="8" t="s">
        <v>2</v>
      </c>
      <c r="G20" s="10" t="s">
        <v>3</v>
      </c>
      <c r="H20" s="8" t="s">
        <v>4</v>
      </c>
      <c r="I20" s="11">
        <v>43281</v>
      </c>
      <c r="J20" s="12">
        <v>162986.28</v>
      </c>
      <c r="K20" s="12">
        <v>0</v>
      </c>
      <c r="L20" s="12">
        <v>0</v>
      </c>
      <c r="M20" s="12">
        <f t="shared" si="0"/>
        <v>162986.28</v>
      </c>
      <c r="N20" s="8" t="s">
        <v>18</v>
      </c>
      <c r="O20" s="8" t="s">
        <v>5</v>
      </c>
    </row>
    <row r="21" spans="2:15" s="7" customFormat="1">
      <c r="B21" s="8" t="s">
        <v>1</v>
      </c>
      <c r="C21" s="8" t="s">
        <v>2</v>
      </c>
      <c r="D21" s="9" t="s">
        <v>3</v>
      </c>
      <c r="E21" s="8" t="s">
        <v>1</v>
      </c>
      <c r="F21" s="8" t="s">
        <v>2</v>
      </c>
      <c r="G21" s="10" t="s">
        <v>3</v>
      </c>
      <c r="H21" s="8" t="s">
        <v>4</v>
      </c>
      <c r="I21" s="11">
        <v>43312</v>
      </c>
      <c r="J21" s="12">
        <v>162986.28</v>
      </c>
      <c r="K21" s="12">
        <v>0</v>
      </c>
      <c r="L21" s="12">
        <v>0</v>
      </c>
      <c r="M21" s="12">
        <f t="shared" si="0"/>
        <v>162986.28</v>
      </c>
      <c r="N21" s="8" t="s">
        <v>18</v>
      </c>
      <c r="O21" s="8" t="s">
        <v>5</v>
      </c>
    </row>
    <row r="22" spans="2:15" s="7" customFormat="1">
      <c r="B22" s="8" t="s">
        <v>1</v>
      </c>
      <c r="C22" s="8" t="s">
        <v>2</v>
      </c>
      <c r="D22" s="9" t="s">
        <v>3</v>
      </c>
      <c r="E22" s="8" t="s">
        <v>1</v>
      </c>
      <c r="F22" s="8" t="s">
        <v>2</v>
      </c>
      <c r="G22" s="10" t="s">
        <v>3</v>
      </c>
      <c r="H22" s="8" t="s">
        <v>4</v>
      </c>
      <c r="I22" s="11">
        <v>43343</v>
      </c>
      <c r="J22" s="12">
        <v>162986.28</v>
      </c>
      <c r="K22" s="12">
        <v>0</v>
      </c>
      <c r="L22" s="12">
        <v>0</v>
      </c>
      <c r="M22" s="12">
        <f t="shared" si="0"/>
        <v>162986.28</v>
      </c>
      <c r="N22" s="8" t="s">
        <v>18</v>
      </c>
      <c r="O22" s="8" t="s">
        <v>5</v>
      </c>
    </row>
    <row r="23" spans="2:15" s="7" customFormat="1">
      <c r="B23" s="8" t="s">
        <v>19</v>
      </c>
      <c r="C23" s="8" t="s">
        <v>20</v>
      </c>
      <c r="D23" s="9" t="s">
        <v>21</v>
      </c>
      <c r="E23" s="8" t="s">
        <v>19</v>
      </c>
      <c r="F23" s="8" t="s">
        <v>20</v>
      </c>
      <c r="G23" s="10" t="s">
        <v>21</v>
      </c>
      <c r="H23" s="8" t="s">
        <v>40</v>
      </c>
      <c r="I23" s="11">
        <v>45901</v>
      </c>
      <c r="J23" s="12">
        <v>565400.32999999996</v>
      </c>
      <c r="K23" s="12">
        <v>0</v>
      </c>
      <c r="L23" s="12">
        <f>J23-K23</f>
        <v>565400.32999999996</v>
      </c>
      <c r="M23" s="12">
        <f t="shared" si="0"/>
        <v>0</v>
      </c>
      <c r="N23" s="8" t="s">
        <v>23</v>
      </c>
      <c r="O23" s="8" t="s">
        <v>58</v>
      </c>
    </row>
    <row r="24" spans="2:15" s="7" customFormat="1">
      <c r="B24" s="8" t="s">
        <v>30</v>
      </c>
      <c r="C24" s="8" t="s">
        <v>31</v>
      </c>
      <c r="D24" s="9" t="s">
        <v>32</v>
      </c>
      <c r="E24" s="8" t="s">
        <v>30</v>
      </c>
      <c r="F24" s="8" t="s">
        <v>31</v>
      </c>
      <c r="G24" s="10" t="s">
        <v>32</v>
      </c>
      <c r="H24" s="8" t="s">
        <v>33</v>
      </c>
      <c r="I24" s="11">
        <v>45444</v>
      </c>
      <c r="J24" s="12">
        <v>15796774.640000001</v>
      </c>
      <c r="K24" s="12">
        <v>1937885.17</v>
      </c>
      <c r="L24" s="12">
        <f t="shared" ref="L24:L25" si="1">J24-K24</f>
        <v>13858889.470000001</v>
      </c>
      <c r="M24" s="12">
        <f t="shared" ref="M24:M25" si="2">J24-K24-L24</f>
        <v>0</v>
      </c>
      <c r="N24" s="8" t="s">
        <v>23</v>
      </c>
      <c r="O24" s="8" t="s">
        <v>53</v>
      </c>
    </row>
    <row r="25" spans="2:15" s="7" customFormat="1">
      <c r="B25" s="23" t="s">
        <v>30</v>
      </c>
      <c r="C25" s="23" t="s">
        <v>31</v>
      </c>
      <c r="D25" s="9" t="s">
        <v>32</v>
      </c>
      <c r="E25" s="23" t="s">
        <v>30</v>
      </c>
      <c r="F25" s="23" t="s">
        <v>31</v>
      </c>
      <c r="G25" s="25" t="s">
        <v>32</v>
      </c>
      <c r="H25" s="23" t="s">
        <v>75</v>
      </c>
      <c r="I25" s="26">
        <v>45444</v>
      </c>
      <c r="J25" s="27">
        <v>782324.49</v>
      </c>
      <c r="K25" s="12">
        <v>480156.76</v>
      </c>
      <c r="L25" s="12">
        <f t="shared" si="1"/>
        <v>302167.73</v>
      </c>
      <c r="M25" s="12">
        <f t="shared" si="2"/>
        <v>0</v>
      </c>
      <c r="N25" s="8" t="s">
        <v>23</v>
      </c>
      <c r="O25" s="23" t="s">
        <v>53</v>
      </c>
    </row>
    <row r="26" spans="2:15" s="7" customFormat="1">
      <c r="B26" s="8" t="s">
        <v>19</v>
      </c>
      <c r="C26" s="8" t="s">
        <v>20</v>
      </c>
      <c r="D26" s="9" t="s">
        <v>21</v>
      </c>
      <c r="E26" s="8" t="s">
        <v>19</v>
      </c>
      <c r="F26" s="8" t="s">
        <v>20</v>
      </c>
      <c r="G26" s="10" t="s">
        <v>21</v>
      </c>
      <c r="H26" s="23" t="s">
        <v>28</v>
      </c>
      <c r="I26" s="26">
        <v>45717</v>
      </c>
      <c r="J26" s="27">
        <v>5146423.43</v>
      </c>
      <c r="K26" s="27">
        <v>5146423.43</v>
      </c>
      <c r="L26" s="12">
        <f t="shared" ref="L26:L32" si="3">J26-K26</f>
        <v>0</v>
      </c>
      <c r="M26" s="12">
        <f t="shared" ref="M26:M32" si="4">J26-K26-L26</f>
        <v>0</v>
      </c>
      <c r="N26" s="8" t="s">
        <v>34</v>
      </c>
      <c r="O26" s="23" t="s">
        <v>53</v>
      </c>
    </row>
    <row r="27" spans="2:15" s="7" customFormat="1">
      <c r="B27" s="8" t="s">
        <v>19</v>
      </c>
      <c r="C27" s="8" t="s">
        <v>20</v>
      </c>
      <c r="D27" s="9" t="s">
        <v>21</v>
      </c>
      <c r="E27" s="8" t="s">
        <v>19</v>
      </c>
      <c r="F27" s="8" t="s">
        <v>20</v>
      </c>
      <c r="G27" s="10" t="s">
        <v>21</v>
      </c>
      <c r="H27" s="23" t="s">
        <v>33</v>
      </c>
      <c r="I27" s="26">
        <v>44896</v>
      </c>
      <c r="J27" s="27">
        <v>1525.75</v>
      </c>
      <c r="K27" s="27">
        <v>1525.75</v>
      </c>
      <c r="L27" s="12">
        <f t="shared" si="3"/>
        <v>0</v>
      </c>
      <c r="M27" s="12">
        <f t="shared" si="4"/>
        <v>0</v>
      </c>
      <c r="N27" s="8" t="s">
        <v>34</v>
      </c>
      <c r="O27" s="23" t="s">
        <v>53</v>
      </c>
    </row>
    <row r="28" spans="2:15" s="7" customFormat="1">
      <c r="B28" s="8" t="s">
        <v>19</v>
      </c>
      <c r="C28" s="8" t="s">
        <v>20</v>
      </c>
      <c r="D28" s="9" t="s">
        <v>21</v>
      </c>
      <c r="E28" s="8" t="s">
        <v>19</v>
      </c>
      <c r="F28" s="8" t="s">
        <v>20</v>
      </c>
      <c r="G28" s="10" t="s">
        <v>21</v>
      </c>
      <c r="H28" s="23" t="s">
        <v>36</v>
      </c>
      <c r="I28" s="26">
        <v>44896</v>
      </c>
      <c r="J28" s="27">
        <v>180.07</v>
      </c>
      <c r="K28" s="27">
        <v>180.07</v>
      </c>
      <c r="L28" s="12">
        <f t="shared" si="3"/>
        <v>0</v>
      </c>
      <c r="M28" s="12">
        <f t="shared" si="4"/>
        <v>0</v>
      </c>
      <c r="N28" s="8" t="s">
        <v>34</v>
      </c>
      <c r="O28" s="23" t="s">
        <v>53</v>
      </c>
    </row>
    <row r="29" spans="2:15" s="7" customFormat="1">
      <c r="B29" s="8" t="s">
        <v>19</v>
      </c>
      <c r="C29" s="8" t="s">
        <v>20</v>
      </c>
      <c r="D29" s="9" t="s">
        <v>21</v>
      </c>
      <c r="E29" s="8" t="s">
        <v>19</v>
      </c>
      <c r="F29" s="8" t="s">
        <v>20</v>
      </c>
      <c r="G29" s="10" t="s">
        <v>21</v>
      </c>
      <c r="H29" s="23" t="s">
        <v>33</v>
      </c>
      <c r="I29" s="26">
        <v>44927</v>
      </c>
      <c r="J29" s="27">
        <v>48976.03</v>
      </c>
      <c r="K29" s="27">
        <v>48976.03</v>
      </c>
      <c r="L29" s="12">
        <f t="shared" si="3"/>
        <v>0</v>
      </c>
      <c r="M29" s="12">
        <f t="shared" si="4"/>
        <v>0</v>
      </c>
      <c r="N29" s="8" t="s">
        <v>34</v>
      </c>
      <c r="O29" s="23" t="s">
        <v>53</v>
      </c>
    </row>
    <row r="30" spans="2:15" s="7" customFormat="1">
      <c r="B30" s="8" t="s">
        <v>19</v>
      </c>
      <c r="C30" s="8" t="s">
        <v>20</v>
      </c>
      <c r="D30" s="9" t="s">
        <v>21</v>
      </c>
      <c r="E30" s="8" t="s">
        <v>19</v>
      </c>
      <c r="F30" s="8" t="s">
        <v>20</v>
      </c>
      <c r="G30" s="10" t="s">
        <v>21</v>
      </c>
      <c r="H30" s="23" t="s">
        <v>36</v>
      </c>
      <c r="I30" s="26">
        <v>44927</v>
      </c>
      <c r="J30" s="27">
        <v>8363.0300000000007</v>
      </c>
      <c r="K30" s="27">
        <v>8363.0300000000007</v>
      </c>
      <c r="L30" s="12">
        <f t="shared" si="3"/>
        <v>0</v>
      </c>
      <c r="M30" s="12">
        <f t="shared" si="4"/>
        <v>0</v>
      </c>
      <c r="N30" s="8" t="s">
        <v>34</v>
      </c>
      <c r="O30" s="23" t="s">
        <v>53</v>
      </c>
    </row>
    <row r="31" spans="2:15" s="7" customFormat="1">
      <c r="B31" s="8" t="s">
        <v>19</v>
      </c>
      <c r="C31" s="8" t="s">
        <v>20</v>
      </c>
      <c r="D31" s="9" t="s">
        <v>21</v>
      </c>
      <c r="E31" s="8" t="s">
        <v>19</v>
      </c>
      <c r="F31" s="8" t="s">
        <v>20</v>
      </c>
      <c r="G31" s="10" t="s">
        <v>21</v>
      </c>
      <c r="H31" s="23" t="s">
        <v>33</v>
      </c>
      <c r="I31" s="26">
        <v>44958</v>
      </c>
      <c r="J31" s="27">
        <v>27334.81</v>
      </c>
      <c r="K31" s="27">
        <v>27334.81</v>
      </c>
      <c r="L31" s="12">
        <f t="shared" si="3"/>
        <v>0</v>
      </c>
      <c r="M31" s="12">
        <f t="shared" si="4"/>
        <v>0</v>
      </c>
      <c r="N31" s="8" t="s">
        <v>34</v>
      </c>
      <c r="O31" s="23" t="s">
        <v>53</v>
      </c>
    </row>
    <row r="32" spans="2:15" s="7" customFormat="1">
      <c r="B32" s="8" t="s">
        <v>19</v>
      </c>
      <c r="C32" s="8" t="s">
        <v>20</v>
      </c>
      <c r="D32" s="9" t="s">
        <v>21</v>
      </c>
      <c r="E32" s="8" t="s">
        <v>19</v>
      </c>
      <c r="F32" s="8" t="s">
        <v>20</v>
      </c>
      <c r="G32" s="10" t="s">
        <v>21</v>
      </c>
      <c r="H32" s="23" t="s">
        <v>36</v>
      </c>
      <c r="I32" s="26">
        <v>44958</v>
      </c>
      <c r="J32" s="27">
        <v>4157.4399999999996</v>
      </c>
      <c r="K32" s="27">
        <v>4157.4399999999996</v>
      </c>
      <c r="L32" s="12">
        <f t="shared" si="3"/>
        <v>0</v>
      </c>
      <c r="M32" s="12">
        <f t="shared" si="4"/>
        <v>0</v>
      </c>
      <c r="N32" s="8" t="s">
        <v>34</v>
      </c>
      <c r="O32" s="23" t="s">
        <v>53</v>
      </c>
    </row>
    <row r="33" spans="2:15" s="7" customFormat="1">
      <c r="B33" s="8" t="s">
        <v>19</v>
      </c>
      <c r="C33" s="8" t="s">
        <v>20</v>
      </c>
      <c r="D33" s="9" t="s">
        <v>21</v>
      </c>
      <c r="E33" s="8" t="s">
        <v>19</v>
      </c>
      <c r="F33" s="8" t="s">
        <v>20</v>
      </c>
      <c r="G33" s="10" t="s">
        <v>21</v>
      </c>
      <c r="H33" s="23" t="s">
        <v>33</v>
      </c>
      <c r="I33" s="26">
        <v>45597</v>
      </c>
      <c r="J33" s="27">
        <v>73752.789999999994</v>
      </c>
      <c r="K33" s="27">
        <v>73752.789999999994</v>
      </c>
      <c r="L33" s="12">
        <f t="shared" ref="L33:L49" si="5">J33-K33</f>
        <v>0</v>
      </c>
      <c r="M33" s="12">
        <f t="shared" ref="M33:M49" si="6">J33-K33-L33</f>
        <v>0</v>
      </c>
      <c r="N33" s="8" t="s">
        <v>34</v>
      </c>
      <c r="O33" s="23" t="s">
        <v>53</v>
      </c>
    </row>
    <row r="34" spans="2:15" s="7" customFormat="1">
      <c r="B34" s="8" t="s">
        <v>19</v>
      </c>
      <c r="C34" s="8" t="s">
        <v>20</v>
      </c>
      <c r="D34" s="9" t="s">
        <v>21</v>
      </c>
      <c r="E34" s="8" t="s">
        <v>19</v>
      </c>
      <c r="F34" s="8" t="s">
        <v>20</v>
      </c>
      <c r="G34" s="10" t="s">
        <v>21</v>
      </c>
      <c r="H34" s="23" t="s">
        <v>36</v>
      </c>
      <c r="I34" s="26">
        <v>45597</v>
      </c>
      <c r="J34" s="27">
        <v>1828.52</v>
      </c>
      <c r="K34" s="27">
        <v>1828.52</v>
      </c>
      <c r="L34" s="12">
        <f t="shared" si="5"/>
        <v>0</v>
      </c>
      <c r="M34" s="12">
        <f t="shared" si="6"/>
        <v>0</v>
      </c>
      <c r="N34" s="8" t="s">
        <v>34</v>
      </c>
      <c r="O34" s="23" t="s">
        <v>53</v>
      </c>
    </row>
    <row r="35" spans="2:15" s="7" customFormat="1">
      <c r="B35" s="8" t="s">
        <v>19</v>
      </c>
      <c r="C35" s="8" t="s">
        <v>20</v>
      </c>
      <c r="D35" s="9" t="s">
        <v>21</v>
      </c>
      <c r="E35" s="8" t="s">
        <v>19</v>
      </c>
      <c r="F35" s="8" t="s">
        <v>20</v>
      </c>
      <c r="G35" s="10" t="s">
        <v>21</v>
      </c>
      <c r="H35" s="23" t="s">
        <v>33</v>
      </c>
      <c r="I35" s="26">
        <v>45627</v>
      </c>
      <c r="J35" s="27">
        <v>107804</v>
      </c>
      <c r="K35" s="27">
        <v>107804</v>
      </c>
      <c r="L35" s="12">
        <f t="shared" si="5"/>
        <v>0</v>
      </c>
      <c r="M35" s="12">
        <f t="shared" si="6"/>
        <v>0</v>
      </c>
      <c r="N35" s="8" t="s">
        <v>34</v>
      </c>
      <c r="O35" s="23" t="s">
        <v>53</v>
      </c>
    </row>
    <row r="36" spans="2:15" s="7" customFormat="1">
      <c r="B36" s="8" t="s">
        <v>19</v>
      </c>
      <c r="C36" s="8" t="s">
        <v>20</v>
      </c>
      <c r="D36" s="9" t="s">
        <v>21</v>
      </c>
      <c r="E36" s="8" t="s">
        <v>19</v>
      </c>
      <c r="F36" s="8" t="s">
        <v>20</v>
      </c>
      <c r="G36" s="10" t="s">
        <v>21</v>
      </c>
      <c r="H36" s="23" t="s">
        <v>36</v>
      </c>
      <c r="I36" s="26">
        <v>45627</v>
      </c>
      <c r="J36" s="27">
        <v>2496.2800000000002</v>
      </c>
      <c r="K36" s="27">
        <v>2496.2800000000002</v>
      </c>
      <c r="L36" s="12">
        <f t="shared" si="5"/>
        <v>0</v>
      </c>
      <c r="M36" s="12">
        <f t="shared" si="6"/>
        <v>0</v>
      </c>
      <c r="N36" s="8" t="s">
        <v>34</v>
      </c>
      <c r="O36" s="23" t="s">
        <v>53</v>
      </c>
    </row>
    <row r="37" spans="2:15" s="7" customFormat="1">
      <c r="B37" s="8" t="s">
        <v>19</v>
      </c>
      <c r="C37" s="8" t="s">
        <v>20</v>
      </c>
      <c r="D37" s="9" t="s">
        <v>21</v>
      </c>
      <c r="E37" s="8" t="s">
        <v>19</v>
      </c>
      <c r="F37" s="8" t="s">
        <v>20</v>
      </c>
      <c r="G37" s="10" t="s">
        <v>21</v>
      </c>
      <c r="H37" s="23" t="s">
        <v>33</v>
      </c>
      <c r="I37" s="26">
        <v>44682</v>
      </c>
      <c r="J37" s="27">
        <v>865297.44</v>
      </c>
      <c r="K37" s="27">
        <v>865297.44</v>
      </c>
      <c r="L37" s="12">
        <f t="shared" si="5"/>
        <v>0</v>
      </c>
      <c r="M37" s="12">
        <f t="shared" si="6"/>
        <v>0</v>
      </c>
      <c r="N37" s="8" t="s">
        <v>34</v>
      </c>
      <c r="O37" s="23" t="s">
        <v>53</v>
      </c>
    </row>
    <row r="38" spans="2:15" s="7" customFormat="1">
      <c r="B38" s="8" t="s">
        <v>19</v>
      </c>
      <c r="C38" s="8" t="s">
        <v>20</v>
      </c>
      <c r="D38" s="9" t="s">
        <v>21</v>
      </c>
      <c r="E38" s="8" t="s">
        <v>19</v>
      </c>
      <c r="F38" s="8" t="s">
        <v>20</v>
      </c>
      <c r="G38" s="10" t="s">
        <v>21</v>
      </c>
      <c r="H38" s="23" t="s">
        <v>36</v>
      </c>
      <c r="I38" s="26">
        <v>44682</v>
      </c>
      <c r="J38" s="27">
        <v>116348.75</v>
      </c>
      <c r="K38" s="27">
        <v>116348.75</v>
      </c>
      <c r="L38" s="12">
        <f t="shared" si="5"/>
        <v>0</v>
      </c>
      <c r="M38" s="12">
        <f t="shared" si="6"/>
        <v>0</v>
      </c>
      <c r="N38" s="8" t="s">
        <v>34</v>
      </c>
      <c r="O38" s="23" t="s">
        <v>53</v>
      </c>
    </row>
    <row r="39" spans="2:15" s="7" customFormat="1">
      <c r="B39" s="8" t="s">
        <v>19</v>
      </c>
      <c r="C39" s="8" t="s">
        <v>20</v>
      </c>
      <c r="D39" s="9" t="s">
        <v>21</v>
      </c>
      <c r="E39" s="8" t="s">
        <v>19</v>
      </c>
      <c r="F39" s="8" t="s">
        <v>20</v>
      </c>
      <c r="G39" s="10" t="s">
        <v>21</v>
      </c>
      <c r="H39" s="23" t="s">
        <v>33</v>
      </c>
      <c r="I39" s="26">
        <v>44986</v>
      </c>
      <c r="J39" s="27">
        <v>84760.59</v>
      </c>
      <c r="K39" s="27">
        <v>84760.59</v>
      </c>
      <c r="L39" s="12">
        <f t="shared" si="5"/>
        <v>0</v>
      </c>
      <c r="M39" s="12">
        <f t="shared" si="6"/>
        <v>0</v>
      </c>
      <c r="N39" s="8" t="s">
        <v>34</v>
      </c>
      <c r="O39" s="23" t="s">
        <v>53</v>
      </c>
    </row>
    <row r="40" spans="2:15" s="7" customFormat="1">
      <c r="B40" s="8" t="s">
        <v>19</v>
      </c>
      <c r="C40" s="8" t="s">
        <v>20</v>
      </c>
      <c r="D40" s="9" t="s">
        <v>21</v>
      </c>
      <c r="E40" s="8" t="s">
        <v>19</v>
      </c>
      <c r="F40" s="8" t="s">
        <v>20</v>
      </c>
      <c r="G40" s="10" t="s">
        <v>21</v>
      </c>
      <c r="H40" s="23" t="s">
        <v>36</v>
      </c>
      <c r="I40" s="26">
        <v>44986</v>
      </c>
      <c r="J40" s="27">
        <v>8589.77</v>
      </c>
      <c r="K40" s="27">
        <v>8589.77</v>
      </c>
      <c r="L40" s="12">
        <f t="shared" si="5"/>
        <v>0</v>
      </c>
      <c r="M40" s="12">
        <f t="shared" si="6"/>
        <v>0</v>
      </c>
      <c r="N40" s="8" t="s">
        <v>34</v>
      </c>
      <c r="O40" s="23" t="s">
        <v>53</v>
      </c>
    </row>
    <row r="41" spans="2:15" s="7" customFormat="1">
      <c r="B41" s="8" t="s">
        <v>19</v>
      </c>
      <c r="C41" s="8" t="s">
        <v>20</v>
      </c>
      <c r="D41" s="9" t="s">
        <v>21</v>
      </c>
      <c r="E41" s="8" t="s">
        <v>19</v>
      </c>
      <c r="F41" s="8" t="s">
        <v>20</v>
      </c>
      <c r="G41" s="10" t="s">
        <v>21</v>
      </c>
      <c r="H41" s="23" t="s">
        <v>28</v>
      </c>
      <c r="I41" s="26">
        <v>45689</v>
      </c>
      <c r="J41" s="27">
        <v>187338.48</v>
      </c>
      <c r="K41" s="27">
        <v>187338.48</v>
      </c>
      <c r="L41" s="12">
        <f t="shared" si="5"/>
        <v>0</v>
      </c>
      <c r="M41" s="12">
        <f t="shared" si="6"/>
        <v>0</v>
      </c>
      <c r="N41" s="8" t="s">
        <v>34</v>
      </c>
      <c r="O41" s="23" t="s">
        <v>53</v>
      </c>
    </row>
    <row r="42" spans="2:15" s="7" customFormat="1">
      <c r="B42" s="8" t="s">
        <v>19</v>
      </c>
      <c r="C42" s="8" t="s">
        <v>20</v>
      </c>
      <c r="D42" s="9" t="s">
        <v>21</v>
      </c>
      <c r="E42" s="8" t="s">
        <v>19</v>
      </c>
      <c r="F42" s="8" t="s">
        <v>20</v>
      </c>
      <c r="G42" s="10" t="s">
        <v>21</v>
      </c>
      <c r="H42" s="23" t="s">
        <v>33</v>
      </c>
      <c r="I42" s="26">
        <v>45689</v>
      </c>
      <c r="J42" s="27">
        <v>183769.94</v>
      </c>
      <c r="K42" s="27">
        <v>183769.94</v>
      </c>
      <c r="L42" s="12">
        <f t="shared" si="5"/>
        <v>0</v>
      </c>
      <c r="M42" s="12">
        <f t="shared" si="6"/>
        <v>0</v>
      </c>
      <c r="N42" s="8" t="s">
        <v>34</v>
      </c>
      <c r="O42" s="23" t="s">
        <v>53</v>
      </c>
    </row>
    <row r="43" spans="2:15" s="7" customFormat="1">
      <c r="B43" s="8" t="s">
        <v>19</v>
      </c>
      <c r="C43" s="8" t="s">
        <v>20</v>
      </c>
      <c r="D43" s="9" t="s">
        <v>21</v>
      </c>
      <c r="E43" s="8" t="s">
        <v>19</v>
      </c>
      <c r="F43" s="8" t="s">
        <v>20</v>
      </c>
      <c r="G43" s="10" t="s">
        <v>21</v>
      </c>
      <c r="H43" s="23" t="s">
        <v>36</v>
      </c>
      <c r="I43" s="26">
        <v>45689</v>
      </c>
      <c r="J43" s="27">
        <v>1714.33</v>
      </c>
      <c r="K43" s="27">
        <v>1714.33</v>
      </c>
      <c r="L43" s="12">
        <f t="shared" si="5"/>
        <v>0</v>
      </c>
      <c r="M43" s="12">
        <f t="shared" si="6"/>
        <v>0</v>
      </c>
      <c r="N43" s="8" t="s">
        <v>34</v>
      </c>
      <c r="O43" s="23" t="s">
        <v>53</v>
      </c>
    </row>
    <row r="44" spans="2:15" s="7" customFormat="1">
      <c r="B44" s="8" t="s">
        <v>19</v>
      </c>
      <c r="C44" s="8" t="s">
        <v>20</v>
      </c>
      <c r="D44" s="9" t="s">
        <v>21</v>
      </c>
      <c r="E44" s="8" t="s">
        <v>19</v>
      </c>
      <c r="F44" s="8" t="s">
        <v>20</v>
      </c>
      <c r="G44" s="10" t="s">
        <v>21</v>
      </c>
      <c r="H44" s="23" t="s">
        <v>28</v>
      </c>
      <c r="I44" s="26">
        <v>45809</v>
      </c>
      <c r="J44" s="27">
        <v>2963641.36</v>
      </c>
      <c r="K44" s="27">
        <v>2963641.36</v>
      </c>
      <c r="L44" s="12">
        <f t="shared" si="5"/>
        <v>0</v>
      </c>
      <c r="M44" s="12">
        <f t="shared" si="6"/>
        <v>0</v>
      </c>
      <c r="N44" s="8" t="s">
        <v>34</v>
      </c>
      <c r="O44" s="23" t="s">
        <v>53</v>
      </c>
    </row>
    <row r="45" spans="2:15" s="7" customFormat="1">
      <c r="B45" s="8" t="s">
        <v>19</v>
      </c>
      <c r="C45" s="8" t="s">
        <v>20</v>
      </c>
      <c r="D45" s="9" t="s">
        <v>21</v>
      </c>
      <c r="E45" s="8" t="s">
        <v>19</v>
      </c>
      <c r="F45" s="8" t="s">
        <v>20</v>
      </c>
      <c r="G45" s="10" t="s">
        <v>21</v>
      </c>
      <c r="H45" s="23" t="s">
        <v>28</v>
      </c>
      <c r="I45" s="26">
        <v>45778</v>
      </c>
      <c r="J45" s="27">
        <v>2006082.64</v>
      </c>
      <c r="K45" s="27">
        <v>2006082.64</v>
      </c>
      <c r="L45" s="12">
        <f t="shared" si="5"/>
        <v>0</v>
      </c>
      <c r="M45" s="12">
        <f t="shared" si="6"/>
        <v>0</v>
      </c>
      <c r="N45" s="8" t="s">
        <v>34</v>
      </c>
      <c r="O45" s="23" t="s">
        <v>53</v>
      </c>
    </row>
    <row r="46" spans="2:15" s="7" customFormat="1">
      <c r="B46" s="8" t="s">
        <v>19</v>
      </c>
      <c r="C46" s="8" t="s">
        <v>20</v>
      </c>
      <c r="D46" s="9" t="s">
        <v>21</v>
      </c>
      <c r="E46" s="8" t="s">
        <v>19</v>
      </c>
      <c r="F46" s="8" t="s">
        <v>20</v>
      </c>
      <c r="G46" s="10" t="s">
        <v>21</v>
      </c>
      <c r="H46" s="23" t="s">
        <v>33</v>
      </c>
      <c r="I46" s="26">
        <v>45778</v>
      </c>
      <c r="J46" s="27">
        <v>93760.97</v>
      </c>
      <c r="K46" s="27">
        <v>93760.97</v>
      </c>
      <c r="L46" s="12">
        <f t="shared" si="5"/>
        <v>0</v>
      </c>
      <c r="M46" s="12">
        <f t="shared" si="6"/>
        <v>0</v>
      </c>
      <c r="N46" s="8" t="s">
        <v>34</v>
      </c>
      <c r="O46" s="23" t="s">
        <v>53</v>
      </c>
    </row>
    <row r="47" spans="2:15" s="7" customFormat="1">
      <c r="B47" s="8" t="s">
        <v>19</v>
      </c>
      <c r="C47" s="8" t="s">
        <v>20</v>
      </c>
      <c r="D47" s="9" t="s">
        <v>21</v>
      </c>
      <c r="E47" s="8" t="s">
        <v>19</v>
      </c>
      <c r="F47" s="8" t="s">
        <v>20</v>
      </c>
      <c r="G47" s="10" t="s">
        <v>21</v>
      </c>
      <c r="H47" s="23" t="s">
        <v>33</v>
      </c>
      <c r="I47" s="26">
        <v>45078</v>
      </c>
      <c r="J47" s="27">
        <v>7318.53</v>
      </c>
      <c r="K47" s="27">
        <v>7318.53</v>
      </c>
      <c r="L47" s="12">
        <f t="shared" si="5"/>
        <v>0</v>
      </c>
      <c r="M47" s="12">
        <f t="shared" si="6"/>
        <v>0</v>
      </c>
      <c r="N47" s="8" t="s">
        <v>34</v>
      </c>
      <c r="O47" s="23" t="s">
        <v>53</v>
      </c>
    </row>
    <row r="48" spans="2:15" s="7" customFormat="1">
      <c r="B48" s="8" t="s">
        <v>19</v>
      </c>
      <c r="C48" s="8" t="s">
        <v>20</v>
      </c>
      <c r="D48" s="9" t="s">
        <v>21</v>
      </c>
      <c r="E48" s="8" t="s">
        <v>19</v>
      </c>
      <c r="F48" s="8" t="s">
        <v>20</v>
      </c>
      <c r="G48" s="10" t="s">
        <v>21</v>
      </c>
      <c r="H48" s="23" t="s">
        <v>36</v>
      </c>
      <c r="I48" s="26">
        <v>45078</v>
      </c>
      <c r="J48" s="27">
        <v>719.97</v>
      </c>
      <c r="K48" s="27">
        <v>719.97</v>
      </c>
      <c r="L48" s="12">
        <f t="shared" si="5"/>
        <v>0</v>
      </c>
      <c r="M48" s="12">
        <f t="shared" si="6"/>
        <v>0</v>
      </c>
      <c r="N48" s="8" t="s">
        <v>34</v>
      </c>
      <c r="O48" s="23" t="s">
        <v>53</v>
      </c>
    </row>
    <row r="49" spans="2:15" s="7" customFormat="1">
      <c r="B49" s="8" t="s">
        <v>19</v>
      </c>
      <c r="C49" s="8" t="s">
        <v>20</v>
      </c>
      <c r="D49" s="9" t="s">
        <v>21</v>
      </c>
      <c r="E49" s="8" t="s">
        <v>19</v>
      </c>
      <c r="F49" s="8" t="s">
        <v>20</v>
      </c>
      <c r="G49" s="10" t="s">
        <v>21</v>
      </c>
      <c r="H49" s="23" t="s">
        <v>28</v>
      </c>
      <c r="I49" s="26">
        <v>45748</v>
      </c>
      <c r="J49" s="27">
        <v>5220741.33</v>
      </c>
      <c r="K49" s="27">
        <v>5220741.33</v>
      </c>
      <c r="L49" s="12">
        <f t="shared" si="5"/>
        <v>0</v>
      </c>
      <c r="M49" s="12">
        <f t="shared" si="6"/>
        <v>0</v>
      </c>
      <c r="N49" s="8" t="s">
        <v>34</v>
      </c>
      <c r="O49" s="23" t="s">
        <v>53</v>
      </c>
    </row>
    <row r="50" spans="2:15" s="7" customFormat="1" ht="13">
      <c r="B50" s="13"/>
      <c r="C50" s="14"/>
      <c r="D50" s="15"/>
      <c r="E50" s="14"/>
      <c r="F50" s="16"/>
      <c r="G50" s="15"/>
      <c r="H50" s="14"/>
      <c r="I50" s="14"/>
      <c r="J50" s="17">
        <f>SUBTOTAL(9,J7:J49)</f>
        <v>36915206.189999998</v>
      </c>
      <c r="K50" s="17">
        <f>SUBTOTAL(9,K7:K49)</f>
        <v>19580968.18</v>
      </c>
      <c r="L50" s="17">
        <f t="shared" ref="L50:M50" si="7">SUBTOTAL(9,L7:L49)</f>
        <v>14726457.530000001</v>
      </c>
      <c r="M50" s="17">
        <f t="shared" si="7"/>
        <v>2607780.4799999995</v>
      </c>
      <c r="N50" s="18"/>
      <c r="O50" s="14"/>
    </row>
    <row r="52" spans="2:15">
      <c r="B52" s="19" t="s">
        <v>42</v>
      </c>
    </row>
    <row r="54" spans="2:15">
      <c r="J54" s="20"/>
      <c r="M54" s="21"/>
    </row>
    <row r="56" spans="2:15">
      <c r="K56" s="28"/>
    </row>
    <row r="59" spans="2:15">
      <c r="K59" s="28"/>
    </row>
    <row r="60" spans="2:15">
      <c r="K60" s="28"/>
    </row>
    <row r="188" spans="11:12">
      <c r="K188" s="21"/>
      <c r="L188" s="21"/>
    </row>
  </sheetData>
  <autoFilter ref="B6:O25" xr:uid="{9DDBD704-C837-4D18-9DD9-375A561D7D8B}"/>
  <mergeCells count="1">
    <mergeCell ref="B2:O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Janeiro2025</vt:lpstr>
      <vt:lpstr>Fevereiro2025</vt:lpstr>
      <vt:lpstr>Março2025</vt:lpstr>
      <vt:lpstr>Abril2025</vt:lpstr>
      <vt:lpstr>Maio2025</vt:lpstr>
      <vt:lpstr>Junho2025</vt:lpstr>
      <vt:lpstr>Julho2025</vt:lpstr>
      <vt:lpstr>Agosto2025</vt:lpstr>
      <vt:lpstr>Setembro2025</vt:lpstr>
      <vt:lpstr>Outubro2025</vt:lpstr>
      <vt:lpstr>Novembro2025</vt:lpstr>
      <vt:lpstr>Dezembro2025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Alves da Fonseca</dc:creator>
  <cp:lastModifiedBy>Tamilyn Tanaka</cp:lastModifiedBy>
  <dcterms:created xsi:type="dcterms:W3CDTF">2021-01-27T12:08:34Z</dcterms:created>
  <dcterms:modified xsi:type="dcterms:W3CDTF">2026-01-06T11:32:26Z</dcterms:modified>
</cp:coreProperties>
</file>