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5\11. Novembro25\Sub-rogação\"/>
    </mc:Choice>
  </mc:AlternateContent>
  <xr:revisionPtr revIDLastSave="0" documentId="13_ncr:1_{C9559158-A8CC-451F-9BA5-39996AB0DCF1}" xr6:coauthVersionLast="47" xr6:coauthVersionMax="47" xr10:uidLastSave="{00000000-0000-0000-0000-000000000000}"/>
  <bookViews>
    <workbookView xWindow="-110" yWindow="-110" windowWidth="19420" windowHeight="10300" xr2:uid="{FEFC86EE-4C3D-4907-BEC7-47C5F33CDDA4}"/>
  </bookViews>
  <sheets>
    <sheet name="Resumo" sheetId="3" r:id="rId1"/>
    <sheet name="REA_9536" sheetId="7" r:id="rId2"/>
  </sheets>
  <definedNames>
    <definedName name="_xlnm._FilterDatabase" localSheetId="1" hidden="1">REA_9536!$B$8:$I$11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7" l="1"/>
  <c r="F51" i="7"/>
  <c r="G51" i="7" s="1"/>
  <c r="F50" i="7" l="1"/>
  <c r="F49" i="7" l="1"/>
  <c r="F48" i="7"/>
  <c r="F47" i="7"/>
  <c r="F42" i="7"/>
  <c r="F43" i="7"/>
  <c r="F44" i="7"/>
  <c r="F45" i="7"/>
  <c r="F46" i="7"/>
  <c r="F41" i="7" l="1"/>
  <c r="F40" i="7"/>
  <c r="F39" i="7"/>
  <c r="F38" i="7"/>
  <c r="F37" i="7"/>
  <c r="F36" i="7" l="1"/>
  <c r="F35" i="7"/>
  <c r="F34" i="7"/>
  <c r="F33" i="7"/>
  <c r="F32" i="7"/>
  <c r="F31" i="7"/>
  <c r="F30" i="7"/>
  <c r="F29" i="7"/>
  <c r="N27" i="7"/>
  <c r="N26" i="7"/>
  <c r="N25" i="7"/>
  <c r="N24" i="7"/>
  <c r="N23" i="7"/>
  <c r="N22" i="7"/>
  <c r="N21" i="7"/>
  <c r="N20" i="7"/>
  <c r="N19" i="7"/>
  <c r="N18" i="7"/>
  <c r="N17" i="7"/>
  <c r="N16" i="7"/>
  <c r="F28" i="7"/>
  <c r="Q27" i="7"/>
  <c r="Q26" i="7"/>
  <c r="Q25" i="7"/>
  <c r="Q24" i="7"/>
  <c r="Q23" i="7"/>
  <c r="Q22" i="7"/>
  <c r="Q21" i="7"/>
  <c r="Q20" i="7"/>
  <c r="Q19" i="7"/>
  <c r="Q18" i="7"/>
  <c r="Q17" i="7"/>
  <c r="Q16" i="7"/>
  <c r="P28" i="7"/>
  <c r="F27" i="7"/>
  <c r="F26" i="7"/>
  <c r="F25" i="7"/>
  <c r="F24" i="7"/>
  <c r="F23" i="7"/>
  <c r="F22" i="7"/>
  <c r="F21" i="7"/>
  <c r="F20" i="7"/>
  <c r="F19" i="7"/>
  <c r="F18" i="7" l="1"/>
  <c r="F17" i="7"/>
  <c r="F16" i="7"/>
  <c r="H15" i="7" l="1"/>
  <c r="F15" i="7"/>
  <c r="H14" i="7"/>
  <c r="F14" i="7"/>
  <c r="H13" i="7"/>
  <c r="F13" i="7"/>
  <c r="D7" i="3" l="1"/>
  <c r="E7" i="3"/>
  <c r="F7" i="3"/>
  <c r="G7" i="3"/>
  <c r="H7" i="3"/>
  <c r="I7" i="3"/>
  <c r="J7" i="3"/>
  <c r="K7" i="3"/>
  <c r="L7" i="3"/>
  <c r="M7" i="3"/>
  <c r="N7" i="3"/>
  <c r="C7" i="3"/>
  <c r="L8" i="3"/>
  <c r="K8" i="3"/>
  <c r="J8" i="3"/>
  <c r="I8" i="3"/>
  <c r="H8" i="3"/>
  <c r="G8" i="3"/>
  <c r="F8" i="3"/>
  <c r="E8" i="3"/>
  <c r="D8" i="3"/>
  <c r="N8" i="3"/>
  <c r="M8" i="3"/>
  <c r="C8" i="3"/>
  <c r="H12" i="7"/>
  <c r="F12" i="7"/>
  <c r="H11" i="7"/>
  <c r="F11" i="7"/>
  <c r="F10" i="7"/>
  <c r="H10" i="7"/>
  <c r="H9" i="7"/>
  <c r="F9" i="7"/>
  <c r="M28" i="7"/>
  <c r="Q28" i="7" s="1"/>
  <c r="M9" i="7"/>
  <c r="I10" i="7" l="1"/>
  <c r="I12" i="7"/>
  <c r="G29" i="7"/>
  <c r="H29" i="7" s="1"/>
  <c r="G25" i="7"/>
  <c r="H25" i="7" s="1"/>
  <c r="G22" i="7"/>
  <c r="H22" i="7" s="1"/>
  <c r="G23" i="7"/>
  <c r="H23" i="7" s="1"/>
  <c r="G24" i="7"/>
  <c r="H24" i="7" s="1"/>
  <c r="G17" i="7"/>
  <c r="H17" i="7" s="1"/>
  <c r="G18" i="7"/>
  <c r="H18" i="7" s="1"/>
  <c r="G16" i="7"/>
  <c r="H16" i="7" s="1"/>
  <c r="I9" i="7"/>
  <c r="I11" i="7"/>
  <c r="I15" i="7"/>
  <c r="I14" i="7"/>
  <c r="I13" i="7"/>
  <c r="O7" i="3"/>
  <c r="G9" i="3"/>
  <c r="G10" i="3" s="1"/>
  <c r="K9" i="3"/>
  <c r="O8" i="3"/>
  <c r="D9" i="3"/>
  <c r="D10" i="3" s="1"/>
  <c r="D11" i="3" s="1"/>
  <c r="L9" i="3"/>
  <c r="L10" i="3" s="1"/>
  <c r="L11" i="3" s="1"/>
  <c r="E9" i="3"/>
  <c r="E10" i="3" s="1"/>
  <c r="I9" i="3"/>
  <c r="I10" i="3" s="1"/>
  <c r="H9" i="3"/>
  <c r="F9" i="3"/>
  <c r="J9" i="3"/>
  <c r="M10" i="7"/>
  <c r="G39" i="7" l="1"/>
  <c r="H39" i="7" s="1"/>
  <c r="I39" i="7" s="1"/>
  <c r="G38" i="7"/>
  <c r="H38" i="7" s="1"/>
  <c r="I38" i="7" s="1"/>
  <c r="G30" i="7"/>
  <c r="H30" i="7" s="1"/>
  <c r="I30" i="7" s="1"/>
  <c r="G33" i="7"/>
  <c r="H33" i="7" s="1"/>
  <c r="G34" i="7"/>
  <c r="H34" i="7" s="1"/>
  <c r="G31" i="7"/>
  <c r="H31" i="7" s="1"/>
  <c r="I31" i="7" s="1"/>
  <c r="I18" i="7"/>
  <c r="I22" i="7"/>
  <c r="I25" i="7"/>
  <c r="I29" i="7"/>
  <c r="I24" i="7"/>
  <c r="I16" i="7"/>
  <c r="I17" i="7"/>
  <c r="M11" i="7"/>
  <c r="G28" i="7"/>
  <c r="H28" i="7" s="1"/>
  <c r="I28" i="7" s="1"/>
  <c r="G27" i="7"/>
  <c r="H27" i="7" s="1"/>
  <c r="I27" i="7" s="1"/>
  <c r="G19" i="7"/>
  <c r="H19" i="7" s="1"/>
  <c r="I23" i="7"/>
  <c r="K10" i="3"/>
  <c r="L12" i="3"/>
  <c r="G11" i="3"/>
  <c r="F10" i="3"/>
  <c r="D12" i="3"/>
  <c r="I11" i="3"/>
  <c r="E11" i="3"/>
  <c r="J10" i="3"/>
  <c r="H10" i="3"/>
  <c r="I50" i="7" l="1"/>
  <c r="G40" i="7"/>
  <c r="H40" i="7" s="1"/>
  <c r="I40" i="7" s="1"/>
  <c r="G45" i="7"/>
  <c r="H45" i="7" s="1"/>
  <c r="G43" i="7"/>
  <c r="H43" i="7" s="1"/>
  <c r="I43" i="7" s="1"/>
  <c r="G44" i="7"/>
  <c r="H44" i="7" s="1"/>
  <c r="I44" i="7" s="1"/>
  <c r="G36" i="7"/>
  <c r="H36" i="7" s="1"/>
  <c r="G37" i="7"/>
  <c r="H37" i="7" s="1"/>
  <c r="I33" i="7"/>
  <c r="I34" i="7"/>
  <c r="G20" i="7"/>
  <c r="H20" i="7" s="1"/>
  <c r="G32" i="7"/>
  <c r="H32" i="7" s="1"/>
  <c r="M12" i="7"/>
  <c r="G50" i="7" s="1"/>
  <c r="K11" i="3"/>
  <c r="I19" i="7"/>
  <c r="D13" i="3"/>
  <c r="H11" i="3"/>
  <c r="E12" i="3"/>
  <c r="J11" i="3"/>
  <c r="L13" i="3"/>
  <c r="G12" i="3"/>
  <c r="I12" i="3"/>
  <c r="F11" i="3"/>
  <c r="N9" i="3"/>
  <c r="M9" i="3"/>
  <c r="C9" i="3"/>
  <c r="I45" i="7" l="1"/>
  <c r="I49" i="7"/>
  <c r="G41" i="7"/>
  <c r="H41" i="7" s="1"/>
  <c r="I48" i="7" s="1"/>
  <c r="G49" i="7"/>
  <c r="G46" i="7"/>
  <c r="H46" i="7" s="1"/>
  <c r="I46" i="7" s="1"/>
  <c r="G42" i="7"/>
  <c r="H42" i="7" s="1"/>
  <c r="I42" i="7" s="1"/>
  <c r="I37" i="7"/>
  <c r="I36" i="7"/>
  <c r="G21" i="7"/>
  <c r="H21" i="7" s="1"/>
  <c r="G35" i="7"/>
  <c r="H35" i="7" s="1"/>
  <c r="I20" i="7"/>
  <c r="I32" i="7"/>
  <c r="M13" i="7"/>
  <c r="K12" i="3"/>
  <c r="D14" i="3"/>
  <c r="E13" i="3"/>
  <c r="H12" i="3"/>
  <c r="L14" i="3"/>
  <c r="J12" i="3"/>
  <c r="G13" i="3"/>
  <c r="I13" i="3"/>
  <c r="M10" i="3"/>
  <c r="M11" i="3" s="1"/>
  <c r="M12" i="3" s="1"/>
  <c r="M13" i="3" s="1"/>
  <c r="M14" i="3" s="1"/>
  <c r="M15" i="3" s="1"/>
  <c r="M16" i="3" s="1"/>
  <c r="M17" i="3" s="1"/>
  <c r="M18" i="3" s="1"/>
  <c r="M19" i="3" s="1"/>
  <c r="N10" i="3"/>
  <c r="C10" i="3"/>
  <c r="O9" i="3"/>
  <c r="F12" i="3"/>
  <c r="I41" i="7" l="1"/>
  <c r="G26" i="7"/>
  <c r="H26" i="7" s="1"/>
  <c r="G48" i="7"/>
  <c r="G47" i="7"/>
  <c r="H47" i="7" s="1"/>
  <c r="I47" i="7"/>
  <c r="N11" i="3"/>
  <c r="I35" i="7"/>
  <c r="I21" i="7"/>
  <c r="E14" i="3"/>
  <c r="K13" i="3"/>
  <c r="I26" i="7"/>
  <c r="D15" i="3"/>
  <c r="H13" i="3"/>
  <c r="L15" i="3"/>
  <c r="G14" i="3"/>
  <c r="I14" i="3"/>
  <c r="M20" i="3"/>
  <c r="J13" i="3"/>
  <c r="C11" i="3"/>
  <c r="O10" i="3"/>
  <c r="F13" i="3"/>
  <c r="N12" i="3" l="1"/>
  <c r="G15" i="3"/>
  <c r="G16" i="3" s="1"/>
  <c r="K14" i="3"/>
  <c r="D16" i="3"/>
  <c r="E15" i="3"/>
  <c r="L16" i="3"/>
  <c r="H14" i="3"/>
  <c r="I15" i="3"/>
  <c r="J14" i="3"/>
  <c r="M21" i="3"/>
  <c r="C12" i="3"/>
  <c r="O11" i="3"/>
  <c r="F14" i="3"/>
  <c r="N13" i="3" l="1"/>
  <c r="N14" i="3" s="1"/>
  <c r="N15" i="3" s="1"/>
  <c r="N16" i="3" s="1"/>
  <c r="N17" i="3" s="1"/>
  <c r="N18" i="3" s="1"/>
  <c r="N19" i="3" s="1"/>
  <c r="I16" i="3"/>
  <c r="I17" i="3" s="1"/>
  <c r="D17" i="3"/>
  <c r="D18" i="3" s="1"/>
  <c r="D19" i="3" s="1"/>
  <c r="D20" i="3" s="1"/>
  <c r="D21" i="3" s="1"/>
  <c r="D22" i="3" s="1"/>
  <c r="D23" i="3" s="1"/>
  <c r="D24" i="3" s="1"/>
  <c r="L17" i="3"/>
  <c r="K15" i="3"/>
  <c r="E16" i="3"/>
  <c r="J15" i="3"/>
  <c r="H15" i="3"/>
  <c r="M22" i="3"/>
  <c r="C13" i="3"/>
  <c r="O12" i="3"/>
  <c r="F15" i="3"/>
  <c r="G17" i="3"/>
  <c r="N20" i="3" l="1"/>
  <c r="K16" i="3"/>
  <c r="K17" i="3" s="1"/>
  <c r="K18" i="3" s="1"/>
  <c r="K19" i="3" s="1"/>
  <c r="K20" i="3" s="1"/>
  <c r="K21" i="3" s="1"/>
  <c r="K22" i="3" s="1"/>
  <c r="J16" i="3"/>
  <c r="J17" i="3" s="1"/>
  <c r="J18" i="3" s="1"/>
  <c r="J19" i="3" s="1"/>
  <c r="J20" i="3" s="1"/>
  <c r="J21" i="3" s="1"/>
  <c r="J22" i="3" s="1"/>
  <c r="D25" i="3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I18" i="3"/>
  <c r="I19" i="3" s="1"/>
  <c r="I20" i="3" s="1"/>
  <c r="I21" i="3" s="1"/>
  <c r="I22" i="3" s="1"/>
  <c r="G18" i="3"/>
  <c r="E17" i="3"/>
  <c r="E18" i="3" s="1"/>
  <c r="E19" i="3" s="1"/>
  <c r="E20" i="3" s="1"/>
  <c r="E21" i="3" s="1"/>
  <c r="E22" i="3" s="1"/>
  <c r="H16" i="3"/>
  <c r="H17" i="3" s="1"/>
  <c r="H18" i="3" s="1"/>
  <c r="H19" i="3" s="1"/>
  <c r="H20" i="3" s="1"/>
  <c r="H21" i="3" s="1"/>
  <c r="H22" i="3" s="1"/>
  <c r="L18" i="3"/>
  <c r="M23" i="3"/>
  <c r="C14" i="3"/>
  <c r="O13" i="3"/>
  <c r="F16" i="3"/>
  <c r="N21" i="3" l="1"/>
  <c r="J23" i="3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D37" i="3"/>
  <c r="D38" i="3" s="1"/>
  <c r="D39" i="3" s="1"/>
  <c r="D40" i="3" s="1"/>
  <c r="E23" i="3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K23" i="3"/>
  <c r="I23" i="3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L19" i="3"/>
  <c r="L20" i="3" s="1"/>
  <c r="L21" i="3" s="1"/>
  <c r="L22" i="3" s="1"/>
  <c r="G19" i="3"/>
  <c r="M24" i="3"/>
  <c r="H23" i="3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C15" i="3"/>
  <c r="O14" i="3"/>
  <c r="F17" i="3"/>
  <c r="N22" i="3" l="1"/>
  <c r="J37" i="3"/>
  <c r="J38" i="3" s="1"/>
  <c r="J39" i="3" s="1"/>
  <c r="J40" i="3" s="1"/>
  <c r="E37" i="3"/>
  <c r="E38" i="3" s="1"/>
  <c r="E39" i="3" s="1"/>
  <c r="E40" i="3" s="1"/>
  <c r="E41" i="3" s="1"/>
  <c r="E42" i="3" s="1"/>
  <c r="L23" i="3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K24" i="3"/>
  <c r="D41" i="3"/>
  <c r="G20" i="3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M25" i="3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I37" i="3"/>
  <c r="I38" i="3" s="1"/>
  <c r="I39" i="3" s="1"/>
  <c r="I40" i="3" s="1"/>
  <c r="H37" i="3"/>
  <c r="C16" i="3"/>
  <c r="C17" i="3" s="1"/>
  <c r="O17" i="3" s="1"/>
  <c r="O15" i="3"/>
  <c r="F18" i="3"/>
  <c r="N23" i="3" l="1"/>
  <c r="N24" i="3" s="1"/>
  <c r="N25" i="3" s="1"/>
  <c r="L37" i="3"/>
  <c r="L38" i="3" s="1"/>
  <c r="L39" i="3" s="1"/>
  <c r="L40" i="3" s="1"/>
  <c r="L41" i="3" s="1"/>
  <c r="L42" i="3" s="1"/>
  <c r="K25" i="3"/>
  <c r="G37" i="3"/>
  <c r="G38" i="3" s="1"/>
  <c r="G39" i="3" s="1"/>
  <c r="G40" i="3" s="1"/>
  <c r="G41" i="3" s="1"/>
  <c r="G42" i="3" s="1"/>
  <c r="M37" i="3"/>
  <c r="M38" i="3" s="1"/>
  <c r="M39" i="3" s="1"/>
  <c r="D42" i="3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E43" i="3"/>
  <c r="E44" i="3" s="1"/>
  <c r="E45" i="3" s="1"/>
  <c r="E46" i="3" s="1"/>
  <c r="I41" i="3"/>
  <c r="I42" i="3" s="1"/>
  <c r="J41" i="3"/>
  <c r="J42" i="3" s="1"/>
  <c r="H38" i="3"/>
  <c r="H39" i="3" s="1"/>
  <c r="H40" i="3" s="1"/>
  <c r="O16" i="3"/>
  <c r="C18" i="3"/>
  <c r="C19" i="3" s="1"/>
  <c r="C20" i="3" s="1"/>
  <c r="C21" i="3" s="1"/>
  <c r="F19" i="3"/>
  <c r="F20" i="3" s="1"/>
  <c r="F21" i="3" s="1"/>
  <c r="F22" i="3" s="1"/>
  <c r="N26" i="3" l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K26" i="3"/>
  <c r="E47" i="3"/>
  <c r="E48" i="3" s="1"/>
  <c r="E49" i="3" s="1"/>
  <c r="E50" i="3" s="1"/>
  <c r="E51" i="3" s="1"/>
  <c r="D53" i="3"/>
  <c r="L43" i="3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J43" i="3"/>
  <c r="J44" i="3" s="1"/>
  <c r="J45" i="3" s="1"/>
  <c r="J46" i="3" s="1"/>
  <c r="J47" i="3" s="1"/>
  <c r="I43" i="3"/>
  <c r="I44" i="3" s="1"/>
  <c r="I45" i="3" s="1"/>
  <c r="I46" i="3" s="1"/>
  <c r="I47" i="3" s="1"/>
  <c r="G43" i="3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H41" i="3"/>
  <c r="H42" i="3" s="1"/>
  <c r="M40" i="3"/>
  <c r="M41" i="3" s="1"/>
  <c r="M42" i="3" s="1"/>
  <c r="O18" i="3"/>
  <c r="F23" i="3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O21" i="3"/>
  <c r="C22" i="3"/>
  <c r="C23" i="3" s="1"/>
  <c r="O20" i="3"/>
  <c r="O19" i="3"/>
  <c r="N37" i="3" l="1"/>
  <c r="N38" i="3" s="1"/>
  <c r="L56" i="3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K27" i="3"/>
  <c r="E52" i="3"/>
  <c r="E53" i="3" s="1"/>
  <c r="E54" i="3" s="1"/>
  <c r="I48" i="3"/>
  <c r="I49" i="3" s="1"/>
  <c r="I50" i="3" s="1"/>
  <c r="I51" i="3" s="1"/>
  <c r="I52" i="3" s="1"/>
  <c r="I53" i="3" s="1"/>
  <c r="I54" i="3" s="1"/>
  <c r="I55" i="3" s="1"/>
  <c r="D54" i="3"/>
  <c r="D55" i="3" s="1"/>
  <c r="D56" i="3" s="1"/>
  <c r="J48" i="3"/>
  <c r="J49" i="3" s="1"/>
  <c r="J50" i="3" s="1"/>
  <c r="J51" i="3" s="1"/>
  <c r="J52" i="3" s="1"/>
  <c r="J53" i="3" s="1"/>
  <c r="J54" i="3" s="1"/>
  <c r="J55" i="3" s="1"/>
  <c r="H43" i="3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M43" i="3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F37" i="3"/>
  <c r="O23" i="3"/>
  <c r="C24" i="3"/>
  <c r="O22" i="3"/>
  <c r="N39" i="3" l="1"/>
  <c r="M56" i="3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J56" i="3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D57" i="3"/>
  <c r="I56" i="3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H56" i="3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K28" i="3"/>
  <c r="E55" i="3"/>
  <c r="F38" i="3"/>
  <c r="F39" i="3" s="1"/>
  <c r="F40" i="3" s="1"/>
  <c r="O24" i="3"/>
  <c r="C25" i="3"/>
  <c r="N40" i="3" l="1"/>
  <c r="D58" i="3"/>
  <c r="E56" i="3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K29" i="3"/>
  <c r="F41" i="3"/>
  <c r="F42" i="3" s="1"/>
  <c r="O25" i="3"/>
  <c r="C26" i="3"/>
  <c r="N41" i="3" l="1"/>
  <c r="D59" i="3"/>
  <c r="K30" i="3"/>
  <c r="F43" i="3"/>
  <c r="F44" i="3" s="1"/>
  <c r="F45" i="3" s="1"/>
  <c r="F46" i="3" s="1"/>
  <c r="F47" i="3" s="1"/>
  <c r="F48" i="3" s="1"/>
  <c r="F49" i="3" s="1"/>
  <c r="F50" i="3" s="1"/>
  <c r="F51" i="3" s="1"/>
  <c r="F52" i="3" s="1"/>
  <c r="O26" i="3"/>
  <c r="C27" i="3"/>
  <c r="N42" i="3" l="1"/>
  <c r="D60" i="3"/>
  <c r="K31" i="3"/>
  <c r="F53" i="3"/>
  <c r="F54" i="3" s="1"/>
  <c r="F55" i="3" s="1"/>
  <c r="O27" i="3"/>
  <c r="C28" i="3"/>
  <c r="N43" i="3" l="1"/>
  <c r="F56" i="3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D61" i="3"/>
  <c r="K32" i="3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O28" i="3"/>
  <c r="C29" i="3"/>
  <c r="N44" i="3" l="1"/>
  <c r="N45" i="3" s="1"/>
  <c r="N46" i="3" s="1"/>
  <c r="N47" i="3" s="1"/>
  <c r="N48" i="3" s="1"/>
  <c r="N49" i="3" s="1"/>
  <c r="D62" i="3"/>
  <c r="K43" i="3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O29" i="3"/>
  <c r="C30" i="3"/>
  <c r="N50" i="3" l="1"/>
  <c r="D63" i="3"/>
  <c r="D64" i="3" s="1"/>
  <c r="D65" i="3" s="1"/>
  <c r="D66" i="3" s="1"/>
  <c r="D67" i="3" s="1"/>
  <c r="D68" i="3" s="1"/>
  <c r="K56" i="3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O30" i="3"/>
  <c r="C31" i="3"/>
  <c r="N51" i="3" l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O31" i="3"/>
  <c r="C32" i="3"/>
  <c r="O32" i="3" l="1"/>
  <c r="C33" i="3"/>
  <c r="O33" i="3" l="1"/>
  <c r="C34" i="3"/>
  <c r="C35" i="3" l="1"/>
  <c r="O34" i="3"/>
  <c r="O35" i="3" l="1"/>
  <c r="C36" i="3"/>
  <c r="C37" i="3" l="1"/>
  <c r="C38" i="3" s="1"/>
  <c r="O38" i="3" s="1"/>
  <c r="O36" i="3"/>
  <c r="O37" i="3" l="1"/>
  <c r="C39" i="3" l="1"/>
  <c r="O39" i="3" l="1"/>
  <c r="C40" i="3"/>
  <c r="C41" i="3" s="1"/>
  <c r="O41" i="3" l="1"/>
  <c r="C42" i="3"/>
  <c r="O40" i="3"/>
  <c r="C43" i="3" l="1"/>
  <c r="O42" i="3"/>
  <c r="O43" i="3" l="1"/>
  <c r="C44" i="3"/>
  <c r="O44" i="3" l="1"/>
  <c r="C45" i="3"/>
  <c r="O45" i="3" l="1"/>
  <c r="C46" i="3"/>
  <c r="O46" i="3" l="1"/>
  <c r="C47" i="3"/>
  <c r="O47" i="3" l="1"/>
  <c r="C48" i="3"/>
  <c r="O48" i="3" l="1"/>
  <c r="C49" i="3"/>
  <c r="O49" i="3" l="1"/>
  <c r="C50" i="3"/>
  <c r="O50" i="3" l="1"/>
  <c r="C51" i="3"/>
  <c r="O51" i="3" l="1"/>
  <c r="C52" i="3"/>
  <c r="C53" i="3" l="1"/>
  <c r="O53" i="3" s="1"/>
  <c r="O52" i="3"/>
  <c r="C54" i="3" l="1"/>
  <c r="O54" i="3" s="1"/>
  <c r="C55" i="3" l="1"/>
  <c r="C56" i="3" l="1"/>
  <c r="O55" i="3"/>
  <c r="C57" i="3" l="1"/>
  <c r="O56" i="3"/>
  <c r="C58" i="3" l="1"/>
  <c r="O57" i="3"/>
  <c r="C59" i="3" l="1"/>
  <c r="O58" i="3"/>
  <c r="C60" i="3" l="1"/>
  <c r="O59" i="3"/>
  <c r="C61" i="3" l="1"/>
  <c r="O60" i="3"/>
  <c r="C62" i="3" l="1"/>
  <c r="O61" i="3"/>
  <c r="C63" i="3" l="1"/>
  <c r="O62" i="3"/>
  <c r="O63" i="3" l="1"/>
  <c r="C64" i="3"/>
  <c r="O64" i="3" l="1"/>
  <c r="C65" i="3"/>
  <c r="O65" i="3" l="1"/>
  <c r="C66" i="3"/>
  <c r="O66" i="3" l="1"/>
  <c r="C67" i="3"/>
  <c r="O67" i="3" l="1"/>
  <c r="C68" i="3" l="1"/>
  <c r="O68" i="3" l="1"/>
</calcChain>
</file>

<file path=xl/sharedStrings.xml><?xml version="1.0" encoding="utf-8"?>
<sst xmlns="http://schemas.openxmlformats.org/spreadsheetml/2006/main" count="98" uniqueCount="40">
  <si>
    <t>Documento Aneel</t>
  </si>
  <si>
    <t>Montante do benefício</t>
  </si>
  <si>
    <t>Obra</t>
  </si>
  <si>
    <t>Data de Pagamento</t>
  </si>
  <si>
    <t>Saldo Remanescente</t>
  </si>
  <si>
    <t>Mês pagamento</t>
  </si>
  <si>
    <t>Data da Solicitação</t>
  </si>
  <si>
    <t>Localidade</t>
  </si>
  <si>
    <t>% Reembolso</t>
  </si>
  <si>
    <t>Valor do Reembolso</t>
  </si>
  <si>
    <t>Avanço Físico Acumulado</t>
  </si>
  <si>
    <t>Avanço Financeiro Acumulado</t>
  </si>
  <si>
    <t>Reembolso de Sub-rogação de Obras em Andamento</t>
  </si>
  <si>
    <t>EQUATORIAL PARÁ</t>
  </si>
  <si>
    <t>Reembolso Sub-rogação de Obras em Andamento - EQUATORIAL PARÁ</t>
  </si>
  <si>
    <t>Interligação de sistemas isolados no estado do Pará ao Sistema Interligado Nacional - SIN</t>
  </si>
  <si>
    <t>http://www2.aneel.gov.br/cedoc/rea20209536ti.pdf</t>
  </si>
  <si>
    <t>Liberação de Recursos Acumulado</t>
  </si>
  <si>
    <t>Liberação de Recursos</t>
  </si>
  <si>
    <t>Almeirim</t>
  </si>
  <si>
    <t>Aveiro</t>
  </si>
  <si>
    <t>Cotijuba</t>
  </si>
  <si>
    <t>Faro</t>
  </si>
  <si>
    <t>Gurupá</t>
  </si>
  <si>
    <t>Jacareacanga</t>
  </si>
  <si>
    <t>Juruti</t>
  </si>
  <si>
    <t>Oeiras do Pará</t>
  </si>
  <si>
    <t>Porto de Moz</t>
  </si>
  <si>
    <t>Prainha</t>
  </si>
  <si>
    <t>Santana do Araguaia</t>
  </si>
  <si>
    <t>Terra Santa</t>
  </si>
  <si>
    <t>Valor Autorizado</t>
  </si>
  <si>
    <t>TOTAL</t>
  </si>
  <si>
    <t>REA 9536/2020</t>
  </si>
  <si>
    <t>Valor sub-rogado</t>
  </si>
  <si>
    <t>Art. 4º Para fazer jus ao reembolso da CCC, a CELPA deverá informar o atingimento dos percentuais de avanço físico das obras à ANEEL e à Câmara de Comercialização de Energia Elétrica - CCEE.
Parágrafo único. A qualquer momento, os pagamentos dos benefícios poderão ser suspensos pela ANEEL caso fique caracterizado o atraso no andamento das obras.</t>
  </si>
  <si>
    <t>Total</t>
  </si>
  <si>
    <t>Resolução Autorizativa nº 9.536, de 21 de setembro 2020</t>
  </si>
  <si>
    <t>PRT 684/2022 GM/MME (ainda não aprovado pela ANEEL)</t>
  </si>
  <si>
    <t>Valor Liberação recurso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</si>
</sst>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_-* #,##0.000_-;\-* #,##0.000_-;_-* &quot;-&quot;???_-;_-@_-"/>
    <numFmt numFmtId="167" formatCode="&quot;R$&quot;\ 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i/>
      <sz val="18"/>
      <color rgb="FF00206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rgb="FFFFC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Inter Light"/>
    </font>
    <font>
      <b/>
      <sz val="10"/>
      <color theme="0"/>
      <name val="Inter Light"/>
    </font>
    <font>
      <sz val="10"/>
      <color rgb="FF002060"/>
      <name val="Inter Light"/>
    </font>
    <font>
      <sz val="18"/>
      <color theme="1"/>
      <name val="Inter Bold"/>
    </font>
    <font>
      <sz val="10"/>
      <color theme="1"/>
      <name val="Arial"/>
      <family val="2"/>
    </font>
    <font>
      <b/>
      <sz val="11"/>
      <color theme="1"/>
      <name val="Inter"/>
    </font>
    <font>
      <sz val="10"/>
      <name val="Inter"/>
    </font>
    <font>
      <u/>
      <sz val="10"/>
      <color indexed="12"/>
      <name val="Inter"/>
    </font>
    <font>
      <b/>
      <i/>
      <sz val="10"/>
      <color rgb="FF002060"/>
      <name val="Inter"/>
    </font>
    <font>
      <i/>
      <sz val="10"/>
      <color rgb="FF002060"/>
      <name val="Inter"/>
    </font>
    <font>
      <b/>
      <i/>
      <sz val="11"/>
      <color rgb="FF002060"/>
      <name val="Inter"/>
    </font>
    <font>
      <b/>
      <sz val="18"/>
      <color theme="1"/>
      <name val="Inte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2" fillId="7" borderId="7" applyNumberFormat="0" applyAlignment="0" applyProtection="0"/>
    <xf numFmtId="0" fontId="1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3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/>
    <xf numFmtId="0" fontId="4" fillId="0" borderId="0" xfId="2" applyFont="1"/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center" vertical="center" wrapText="1"/>
    </xf>
    <xf numFmtId="43" fontId="3" fillId="0" borderId="0" xfId="2" applyNumberFormat="1" applyAlignment="1">
      <alignment vertical="center"/>
    </xf>
    <xf numFmtId="165" fontId="3" fillId="0" borderId="0" xfId="2" applyNumberFormat="1" applyAlignment="1">
      <alignment vertical="center"/>
    </xf>
    <xf numFmtId="166" fontId="3" fillId="0" borderId="0" xfId="2" applyNumberFormat="1" applyAlignment="1">
      <alignment vertical="center"/>
    </xf>
    <xf numFmtId="44" fontId="7" fillId="0" borderId="0" xfId="5" applyFont="1" applyFill="1" applyBorder="1" applyAlignment="1">
      <alignment vertical="center"/>
    </xf>
    <xf numFmtId="0" fontId="25" fillId="0" borderId="0" xfId="0" applyFont="1"/>
    <xf numFmtId="0" fontId="26" fillId="33" borderId="10" xfId="0" applyFont="1" applyFill="1" applyBorder="1" applyAlignment="1">
      <alignment horizontal="centerContinuous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/>
    </xf>
    <xf numFmtId="44" fontId="26" fillId="33" borderId="10" xfId="59" applyNumberFormat="1" applyFont="1" applyFill="1" applyBorder="1" applyAlignment="1">
      <alignment horizontal="right" vertical="center" wrapText="1"/>
    </xf>
    <xf numFmtId="17" fontId="27" fillId="0" borderId="10" xfId="0" applyNumberFormat="1" applyFont="1" applyBorder="1" applyAlignment="1">
      <alignment horizontal="center" vertical="center"/>
    </xf>
    <xf numFmtId="44" fontId="27" fillId="0" borderId="10" xfId="8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" fillId="33" borderId="10" xfId="2" applyFont="1" applyFill="1" applyBorder="1" applyAlignment="1">
      <alignment horizontal="center" vertical="center" wrapText="1"/>
    </xf>
    <xf numFmtId="14" fontId="7" fillId="0" borderId="10" xfId="2" applyNumberFormat="1" applyFont="1" applyBorder="1" applyAlignment="1">
      <alignment horizontal="center" vertical="center"/>
    </xf>
    <xf numFmtId="44" fontId="7" fillId="0" borderId="10" xfId="59" applyNumberFormat="1" applyFont="1" applyFill="1" applyBorder="1" applyAlignment="1">
      <alignment horizontal="center" vertical="center"/>
    </xf>
    <xf numFmtId="9" fontId="7" fillId="0" borderId="10" xfId="59" applyNumberFormat="1" applyFont="1" applyFill="1" applyBorder="1" applyAlignment="1">
      <alignment horizontal="center" vertical="center"/>
    </xf>
    <xf numFmtId="0" fontId="6" fillId="33" borderId="10" xfId="2" applyFont="1" applyFill="1" applyBorder="1" applyAlignment="1">
      <alignment horizontal="center" vertical="center"/>
    </xf>
    <xf numFmtId="44" fontId="7" fillId="0" borderId="10" xfId="59" applyNumberFormat="1" applyFont="1" applyFill="1" applyBorder="1" applyAlignment="1">
      <alignment horizontal="centerContinuous" vertical="center"/>
    </xf>
    <xf numFmtId="44" fontId="24" fillId="0" borderId="10" xfId="59" applyNumberFormat="1" applyFont="1" applyFill="1" applyBorder="1" applyAlignment="1">
      <alignment horizontal="centerContinuous" vertical="center"/>
    </xf>
    <xf numFmtId="44" fontId="24" fillId="0" borderId="10" xfId="59" applyNumberFormat="1" applyFont="1" applyFill="1" applyBorder="1" applyAlignment="1">
      <alignment horizontal="center" vertical="center"/>
    </xf>
    <xf numFmtId="9" fontId="7" fillId="0" borderId="10" xfId="60" applyFont="1" applyFill="1" applyBorder="1" applyAlignment="1">
      <alignment horizontal="center" vertical="center"/>
    </xf>
    <xf numFmtId="0" fontId="2" fillId="33" borderId="10" xfId="2" applyFont="1" applyFill="1" applyBorder="1" applyAlignment="1">
      <alignment horizontal="centerContinuous" vertical="center" wrapText="1"/>
    </xf>
    <xf numFmtId="0" fontId="30" fillId="0" borderId="0" xfId="2" applyFont="1" applyAlignment="1">
      <alignment vertical="center"/>
    </xf>
    <xf numFmtId="167" fontId="30" fillId="0" borderId="0" xfId="59" applyNumberFormat="1" applyFont="1" applyAlignment="1">
      <alignment vertical="center"/>
    </xf>
    <xf numFmtId="0" fontId="31" fillId="0" borderId="0" xfId="2" applyFont="1" applyAlignment="1">
      <alignment vertical="center"/>
    </xf>
    <xf numFmtId="0" fontId="31" fillId="0" borderId="0" xfId="2" applyFont="1"/>
    <xf numFmtId="0" fontId="32" fillId="0" borderId="0" xfId="1" applyFont="1" applyAlignment="1" applyProtection="1"/>
    <xf numFmtId="0" fontId="33" fillId="0" borderId="0" xfId="2" applyFont="1" applyAlignment="1">
      <alignment horizontal="right" vertical="center"/>
    </xf>
    <xf numFmtId="0" fontId="33" fillId="0" borderId="0" xfId="2" applyFont="1" applyAlignment="1">
      <alignment vertical="center"/>
    </xf>
    <xf numFmtId="167" fontId="34" fillId="0" borderId="0" xfId="59" applyNumberFormat="1" applyFont="1" applyAlignment="1">
      <alignment vertical="center"/>
    </xf>
    <xf numFmtId="0" fontId="33" fillId="0" borderId="0" xfId="2" applyFont="1" applyAlignment="1">
      <alignment vertical="center" wrapText="1"/>
    </xf>
    <xf numFmtId="0" fontId="35" fillId="0" borderId="0" xfId="2" applyFont="1" applyAlignment="1">
      <alignment vertical="center"/>
    </xf>
    <xf numFmtId="0" fontId="36" fillId="0" borderId="0" xfId="2" applyFont="1"/>
    <xf numFmtId="43" fontId="3" fillId="0" borderId="0" xfId="59" applyFont="1"/>
    <xf numFmtId="43" fontId="3" fillId="0" borderId="0" xfId="2" applyNumberFormat="1"/>
    <xf numFmtId="44" fontId="3" fillId="0" borderId="0" xfId="2" applyNumberFormat="1"/>
    <xf numFmtId="9" fontId="7" fillId="0" borderId="0" xfId="60" applyFont="1" applyFill="1" applyBorder="1" applyAlignment="1">
      <alignment horizontal="center" vertical="center"/>
    </xf>
    <xf numFmtId="44" fontId="24" fillId="0" borderId="0" xfId="59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justify" vertical="center" wrapText="1"/>
    </xf>
  </cellXfs>
  <cellStyles count="61">
    <cellStyle name="20% - Ênfase1" xfId="26" builtinId="30" customBuiltin="1"/>
    <cellStyle name="20% - Ênfase2" xfId="29" builtinId="34" customBuiltin="1"/>
    <cellStyle name="20% - Ênfase3" xfId="32" builtinId="38" customBuiltin="1"/>
    <cellStyle name="20% - Ênfase4" xfId="35" builtinId="42" customBuiltin="1"/>
    <cellStyle name="20% - Ênfase5" xfId="38" builtinId="46" customBuiltin="1"/>
    <cellStyle name="20% - Ênfase6" xfId="41" builtinId="50" customBuiltin="1"/>
    <cellStyle name="40% - Ênfase1" xfId="27" builtinId="31" customBuiltin="1"/>
    <cellStyle name="40% - Ênfase2" xfId="30" builtinId="35" customBuiltin="1"/>
    <cellStyle name="40% - Ênfase3" xfId="33" builtinId="39" customBuiltin="1"/>
    <cellStyle name="40% - Ênfase4" xfId="36" builtinId="43" customBuiltin="1"/>
    <cellStyle name="40% - Ênfase5" xfId="39" builtinId="47" customBuiltin="1"/>
    <cellStyle name="40% - Ênfase6" xfId="42" builtinId="51" customBuiltin="1"/>
    <cellStyle name="60% - Ênfase1 2" xfId="53" xr:uid="{DF05B478-FE55-4B8D-99EB-2173CE8A1424}"/>
    <cellStyle name="60% - Ênfase2 2" xfId="54" xr:uid="{CAEBD8AC-1043-4BAE-A1B0-C0EC38B34ED2}"/>
    <cellStyle name="60% - Ênfase3 2" xfId="55" xr:uid="{3F46C421-6A6E-4E8D-92FF-EAEE050ABD0B}"/>
    <cellStyle name="60% - Ênfase4 2" xfId="56" xr:uid="{52A974E5-EB9D-4976-A959-3F1913911261}"/>
    <cellStyle name="60% - Ênfase5 2" xfId="57" xr:uid="{AB262863-D5F5-497C-A594-659C007A1650}"/>
    <cellStyle name="60% - Ênfase6 2" xfId="58" xr:uid="{3DDD8295-AE55-45D7-B4C0-C9911A789C51}"/>
    <cellStyle name="Bom" xfId="14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8" builtinId="33" customBuiltin="1"/>
    <cellStyle name="Ênfase3" xfId="31" builtinId="37" customBuiltin="1"/>
    <cellStyle name="Ênfase4" xfId="34" builtinId="41" customBuiltin="1"/>
    <cellStyle name="Ênfase5" xfId="37" builtinId="45" customBuiltin="1"/>
    <cellStyle name="Ênfase6" xfId="40" builtinId="49" customBuiltin="1"/>
    <cellStyle name="Entrada" xfId="16" builtinId="20" customBuiltin="1"/>
    <cellStyle name="Hiperlink" xfId="1" builtinId="8"/>
    <cellStyle name="Hiperlink 2" xfId="51" xr:uid="{CC39C8A6-82A4-44FE-81E1-BCC1D227C1B8}"/>
    <cellStyle name="Moeda" xfId="8" builtinId="4"/>
    <cellStyle name="Moeda 2" xfId="5" xr:uid="{06C38AD0-95FE-42D7-9912-B4D3D26EE869}"/>
    <cellStyle name="Moeda 3" xfId="3" xr:uid="{1004C196-C962-4C98-A168-A20267D8A0BC}"/>
    <cellStyle name="Moeda 4" xfId="43" xr:uid="{BDA1A352-48BB-4E2B-B4AA-95C2C3B732C7}"/>
    <cellStyle name="Neutro 2" xfId="52" xr:uid="{9F84F6D4-7B8A-43A4-BD46-4DEEA82AFEBA}"/>
    <cellStyle name="Normal" xfId="0" builtinId="0"/>
    <cellStyle name="Normal 2" xfId="44" xr:uid="{5C9EC1F4-36E0-45A6-9107-DE9EE44E9192}"/>
    <cellStyle name="Normal 3" xfId="50" xr:uid="{6C6B8E03-C0C8-4236-BBDB-5D0D3AC09864}"/>
    <cellStyle name="Normal 3 2" xfId="2" xr:uid="{136BCB82-290C-4C77-8466-1D29BAF13FD7}"/>
    <cellStyle name="Normal 4" xfId="49" xr:uid="{19915D95-51A3-43B4-95C5-D8E28C1A2540}"/>
    <cellStyle name="Normal 4 2" xfId="48" xr:uid="{4789F7FC-74A6-4DC7-B0C3-A5EC67CDBD2C}"/>
    <cellStyle name="Normal 5" xfId="6" xr:uid="{15727398-2DBB-4D9E-B203-5E0BC5E0EB37}"/>
    <cellStyle name="Nota" xfId="22" builtinId="10" customBuiltin="1"/>
    <cellStyle name="Porcentagem" xfId="60" builtinId="5"/>
    <cellStyle name="Porcentagem 2" xfId="45" xr:uid="{554B9E2B-DF32-42A4-8C02-8019EE995365}"/>
    <cellStyle name="Ruim" xfId="15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9" builtinId="15" customBuiltin="1"/>
    <cellStyle name="Título 1" xfId="10" builtinId="16" customBuiltin="1"/>
    <cellStyle name="Título 2" xfId="11" builtinId="17" customBuiltin="1"/>
    <cellStyle name="Título 3" xfId="12" builtinId="18" customBuiltin="1"/>
    <cellStyle name="Título 4" xfId="13" builtinId="19" customBuiltin="1"/>
    <cellStyle name="Total" xfId="24" builtinId="25" customBuiltin="1"/>
    <cellStyle name="Vírgula" xfId="59" builtinId="3"/>
    <cellStyle name="Vírgula 2" xfId="7" xr:uid="{FC3524F9-0811-42DC-8C53-8678E44B3649}"/>
    <cellStyle name="Vírgula 2 2" xfId="46" xr:uid="{251A9DC4-9AB0-44AA-AC90-FE0F5C60A55C}"/>
    <cellStyle name="Vírgula 3" xfId="4" xr:uid="{1429BB7D-599C-4EB5-972C-E429AB060D4C}"/>
    <cellStyle name="Vírgula 4" xfId="47" xr:uid="{DEDDEE87-C4A7-40A4-86BA-1B6B5565369D}"/>
  </cellStyles>
  <dxfs count="0"/>
  <tableStyles count="1" defaultTableStyle="TableStyleMedium2" defaultPivotStyle="PivotStyleLight16">
    <tableStyle name="Invisible" pivot="0" table="0" count="0" xr9:uid="{F6FCB68F-4869-4CC6-816A-9587EF3AE5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76200</xdr:rowOff>
    </xdr:from>
    <xdr:to>
      <xdr:col>1</xdr:col>
      <xdr:colOff>1264285</xdr:colOff>
      <xdr:row>2</xdr:row>
      <xdr:rowOff>236614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B974B251-8E54-4D35-A5C9-06E97029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66700"/>
          <a:ext cx="1213485" cy="458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Cores_CCEE">
      <a:dk1>
        <a:srgbClr val="000C4C"/>
      </a:dk1>
      <a:lt1>
        <a:srgbClr val="B8DDE1"/>
      </a:lt1>
      <a:dk2>
        <a:srgbClr val="06038D"/>
      </a:dk2>
      <a:lt2>
        <a:srgbClr val="4C4C4C"/>
      </a:lt2>
      <a:accent1>
        <a:srgbClr val="000C4C"/>
      </a:accent1>
      <a:accent2>
        <a:srgbClr val="B8DDE1"/>
      </a:accent2>
      <a:accent3>
        <a:srgbClr val="4C4C4C"/>
      </a:accent3>
      <a:accent4>
        <a:srgbClr val="06038D"/>
      </a:accent4>
      <a:accent5>
        <a:srgbClr val="00FFFF"/>
      </a:accent5>
      <a:accent6>
        <a:srgbClr val="A3B2FF"/>
      </a:accent6>
      <a:hlink>
        <a:srgbClr val="000C4C"/>
      </a:hlink>
      <a:folHlink>
        <a:srgbClr val="06038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2.aneel.gov.br/cedoc/rea20209536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4296-4D15-4AD7-8D9F-3DBA6C145F80}">
  <dimension ref="B2:O68"/>
  <sheetViews>
    <sheetView showGridLines="0" tabSelected="1" zoomScale="70" zoomScaleNormal="70" workbookViewId="0">
      <pane xSplit="2" ySplit="7" topLeftCell="C60" activePane="bottomRight" state="frozen"/>
      <selection pane="topRight" activeCell="C1" sqref="C1"/>
      <selection pane="bottomLeft" activeCell="A8" sqref="A8"/>
      <selection pane="bottomRight" activeCell="G3" sqref="G3"/>
    </sheetView>
  </sheetViews>
  <sheetFormatPr defaultColWidth="9.1796875" defaultRowHeight="14"/>
  <cols>
    <col min="1" max="1" width="2.7265625" style="10" customWidth="1"/>
    <col min="2" max="2" width="20.453125" style="10" customWidth="1"/>
    <col min="3" max="15" width="24.7265625" style="10" customWidth="1"/>
    <col min="16" max="16384" width="9.1796875" style="10"/>
  </cols>
  <sheetData>
    <row r="2" spans="2:15" ht="22.5">
      <c r="C2" s="17" t="s">
        <v>12</v>
      </c>
      <c r="O2" s="17"/>
    </row>
    <row r="3" spans="2:15" ht="22.5">
      <c r="C3" s="17" t="s">
        <v>13</v>
      </c>
      <c r="O3" s="17"/>
    </row>
    <row r="5" spans="2:15" ht="21" customHeight="1">
      <c r="B5" s="44" t="s">
        <v>5</v>
      </c>
      <c r="C5" s="11" t="s">
        <v>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45" t="s">
        <v>36</v>
      </c>
    </row>
    <row r="6" spans="2:15">
      <c r="B6" s="44"/>
      <c r="C6" s="12" t="s">
        <v>19</v>
      </c>
      <c r="D6" s="12" t="s">
        <v>20</v>
      </c>
      <c r="E6" s="12" t="s">
        <v>21</v>
      </c>
      <c r="F6" s="12" t="s">
        <v>22</v>
      </c>
      <c r="G6" s="12" t="s">
        <v>23</v>
      </c>
      <c r="H6" s="12" t="s">
        <v>24</v>
      </c>
      <c r="I6" s="12" t="s">
        <v>25</v>
      </c>
      <c r="J6" s="12" t="s">
        <v>26</v>
      </c>
      <c r="K6" s="12" t="s">
        <v>27</v>
      </c>
      <c r="L6" s="12" t="s">
        <v>28</v>
      </c>
      <c r="M6" s="12" t="s">
        <v>29</v>
      </c>
      <c r="N6" s="12" t="s">
        <v>30</v>
      </c>
      <c r="O6" s="45"/>
    </row>
    <row r="7" spans="2:15" ht="21" customHeight="1">
      <c r="B7" s="13" t="s">
        <v>34</v>
      </c>
      <c r="C7" s="14">
        <f>VLOOKUP(C6,REA_9536!$K$16:$M$27,3,0)</f>
        <v>21742964.239999998</v>
      </c>
      <c r="D7" s="14">
        <f>VLOOKUP(D6,REA_9536!$K$16:$M$27,3,0)</f>
        <v>13942721</v>
      </c>
      <c r="E7" s="14">
        <f>VLOOKUP(E6,REA_9536!$K$16:$M$27,3,0)</f>
        <v>13577603.370000001</v>
      </c>
      <c r="F7" s="14">
        <f>VLOOKUP(F6,REA_9536!$K$16:$M$27,3,0)</f>
        <v>13461761.42</v>
      </c>
      <c r="G7" s="14">
        <f>VLOOKUP(G6,REA_9536!$K$16:$M$27,3,0)</f>
        <v>35914475.600000001</v>
      </c>
      <c r="H7" s="14">
        <f>VLOOKUP(H6,REA_9536!$K$16:$M$27,3,0)</f>
        <v>164862313.80000001</v>
      </c>
      <c r="I7" s="14">
        <f>VLOOKUP(I6,REA_9536!$K$16:$M$27,3,0)</f>
        <v>18098196.98</v>
      </c>
      <c r="J7" s="14">
        <f>VLOOKUP(J6,REA_9536!$K$16:$M$27,3,0)</f>
        <v>22161257.600000001</v>
      </c>
      <c r="K7" s="14">
        <f>VLOOKUP(K6,REA_9536!$K$16:$M$27,3,0)</f>
        <v>98332975.320000008</v>
      </c>
      <c r="L7" s="14">
        <f>VLOOKUP(L6,REA_9536!$K$16:$M$27,3,0)</f>
        <v>40534876.539999999</v>
      </c>
      <c r="M7" s="14">
        <f>VLOOKUP(M6,REA_9536!$K$16:$M$27,3,0)</f>
        <v>21265725.990000002</v>
      </c>
      <c r="N7" s="14">
        <f>VLOOKUP(N6,REA_9536!$K$16:$M$27,3,0)</f>
        <v>82761839.599999994</v>
      </c>
      <c r="O7" s="14">
        <f>SUM(C7:N7)</f>
        <v>546656711.46000004</v>
      </c>
    </row>
    <row r="8" spans="2:15">
      <c r="B8" s="15">
        <v>44227</v>
      </c>
      <c r="C8" s="16">
        <f>SUMIFS(REA_9536!$H:$H,REA_9536!$C:$C,"&lt;="&amp;$B8,REA_9536!$D:$D,C$6)</f>
        <v>0</v>
      </c>
      <c r="D8" s="16">
        <f>SUMIFS(REA_9536!$H:$H,REA_9536!$C:$C,"&lt;="&amp;$B8,REA_9536!$D:$D,D$6)</f>
        <v>0</v>
      </c>
      <c r="E8" s="16">
        <f>SUMIFS(REA_9536!$H:$H,REA_9536!$C:$C,"&lt;="&amp;$B8,REA_9536!$D:$D,E$6)</f>
        <v>0</v>
      </c>
      <c r="F8" s="16">
        <f>SUMIFS(REA_9536!$H:$H,REA_9536!$C:$C,"&lt;="&amp;$B8,REA_9536!$D:$D,F$6)</f>
        <v>0</v>
      </c>
      <c r="G8" s="16">
        <f>SUMIFS(REA_9536!$H:$H,REA_9536!$C:$C,"&lt;="&amp;$B8,REA_9536!$D:$D,G$6)</f>
        <v>0</v>
      </c>
      <c r="H8" s="16">
        <f>SUMIFS(REA_9536!$H:$H,REA_9536!$C:$C,"&lt;="&amp;$B8,REA_9536!$D:$D,H$6)</f>
        <v>0</v>
      </c>
      <c r="I8" s="16">
        <f>SUMIFS(REA_9536!$H:$H,REA_9536!$C:$C,"&lt;="&amp;$B8,REA_9536!$D:$D,I$6)</f>
        <v>0</v>
      </c>
      <c r="J8" s="16">
        <f>SUMIFS(REA_9536!$H:$H,REA_9536!$C:$C,"&lt;="&amp;$B8,REA_9536!$D:$D,J$6)</f>
        <v>0</v>
      </c>
      <c r="K8" s="16">
        <f>SUMIFS(REA_9536!$H:$H,REA_9536!$C:$C,"&lt;="&amp;$B8,REA_9536!$D:$D,K$6)</f>
        <v>0</v>
      </c>
      <c r="L8" s="16">
        <f>SUMIFS(REA_9536!$H:$H,REA_9536!$C:$C,"&lt;="&amp;$B8,REA_9536!$D:$D,L$6)</f>
        <v>0</v>
      </c>
      <c r="M8" s="16">
        <f>SUMIFS(REA_9536!$H:$H,REA_9536!$C:$C,"&lt;="&amp;$B8,REA_9536!$D:$D,M$6)</f>
        <v>0</v>
      </c>
      <c r="N8" s="16">
        <f>SUMIFS(REA_9536!$H:$H,REA_9536!$C:$C,"&lt;="&amp;$B8,REA_9536!$D:$D,N$6)</f>
        <v>0</v>
      </c>
      <c r="O8" s="16">
        <f>SUM(C8:N8)</f>
        <v>0</v>
      </c>
    </row>
    <row r="9" spans="2:15">
      <c r="B9" s="15">
        <v>44255</v>
      </c>
      <c r="C9" s="16">
        <f>SUMIFS(REA_9536!$H:$H,REA_9536!$C:$C,"&lt;="&amp;$B9,REA_9536!$D:$D,C$6)-SUM(C$8:C8)</f>
        <v>0</v>
      </c>
      <c r="D9" s="16">
        <f>SUMIFS(REA_9536!$H:$H,REA_9536!$C:$C,"&lt;="&amp;$B9,REA_9536!$D:$D,D$6)-SUM(D$8:D8)</f>
        <v>0</v>
      </c>
      <c r="E9" s="16">
        <f>SUMIFS(REA_9536!$H:$H,REA_9536!$C:$C,"&lt;="&amp;$B9,REA_9536!$D:$D,E$6)-SUM(E$8:E8)</f>
        <v>0</v>
      </c>
      <c r="F9" s="16">
        <f>SUMIFS(REA_9536!$H:$H,REA_9536!$C:$C,"&lt;="&amp;$B9,REA_9536!$D:$D,F$6)-SUM(F$8:F8)</f>
        <v>0</v>
      </c>
      <c r="G9" s="16">
        <f>SUMIFS(REA_9536!$H:$H,REA_9536!$C:$C,"&lt;="&amp;$B9,REA_9536!$D:$D,G$6)-SUM(G$8:G8)</f>
        <v>0</v>
      </c>
      <c r="H9" s="16">
        <f>SUMIFS(REA_9536!$H:$H,REA_9536!$C:$C,"&lt;="&amp;$B9,REA_9536!$D:$D,H$6)-SUM(H$8:H8)</f>
        <v>0</v>
      </c>
      <c r="I9" s="16">
        <f>SUMIFS(REA_9536!$H:$H,REA_9536!$C:$C,"&lt;="&amp;$B9,REA_9536!$D:$D,I$6)-SUM(I$8:I8)</f>
        <v>0</v>
      </c>
      <c r="J9" s="16">
        <f>SUMIFS(REA_9536!$H:$H,REA_9536!$C:$C,"&lt;="&amp;$B9,REA_9536!$D:$D,J$6)-SUM(J$8:J8)</f>
        <v>0</v>
      </c>
      <c r="K9" s="16">
        <f>SUMIFS(REA_9536!$H:$H,REA_9536!$C:$C,"&lt;="&amp;$B9,REA_9536!$D:$D,K$6)-SUM(K$8:K8)</f>
        <v>0</v>
      </c>
      <c r="L9" s="16">
        <f>SUMIFS(REA_9536!$H:$H,REA_9536!$C:$C,"&lt;="&amp;$B9,REA_9536!$D:$D,L$6)-SUM(L$8:L8)</f>
        <v>0</v>
      </c>
      <c r="M9" s="16">
        <f>SUMIFS(REA_9536!$H:$H,REA_9536!$C:$C,"&lt;="&amp;$B9,REA_9536!$D:$D,M$6)-SUM(M$8:M8)</f>
        <v>0</v>
      </c>
      <c r="N9" s="16">
        <f>SUMIFS(REA_9536!$H:$H,REA_9536!$C:$C,"&lt;="&amp;$B9,REA_9536!$D:$D,N$6)-SUM(N$8:N8)</f>
        <v>0</v>
      </c>
      <c r="O9" s="16">
        <f t="shared" ref="O9:O19" si="0">SUM(C9:N9)</f>
        <v>0</v>
      </c>
    </row>
    <row r="10" spans="2:15">
      <c r="B10" s="15">
        <v>44286</v>
      </c>
      <c r="C10" s="16">
        <f>SUMIFS(REA_9536!$H:$H,REA_9536!$C:$C,"&lt;="&amp;$B10,REA_9536!$D:$D,C$6)-SUM(C$8:C9)</f>
        <v>0</v>
      </c>
      <c r="D10" s="16">
        <f>SUMIFS(REA_9536!$H:$H,REA_9536!$C:$C,"&lt;="&amp;$B10,REA_9536!$D:$D,D$6)-SUM(D$8:D9)</f>
        <v>0</v>
      </c>
      <c r="E10" s="16">
        <f>SUMIFS(REA_9536!$H:$H,REA_9536!$C:$C,"&lt;="&amp;$B10,REA_9536!$D:$D,E$6)-SUM(E$8:E9)</f>
        <v>0</v>
      </c>
      <c r="F10" s="16">
        <f>SUMIFS(REA_9536!$H:$H,REA_9536!$C:$C,"&lt;="&amp;$B10,REA_9536!$D:$D,F$6)-SUM(F$8:F9)</f>
        <v>0</v>
      </c>
      <c r="G10" s="16">
        <f>SUMIFS(REA_9536!$H:$H,REA_9536!$C:$C,"&lt;="&amp;$B10,REA_9536!$D:$D,G$6)-SUM(G$8:G9)</f>
        <v>0</v>
      </c>
      <c r="H10" s="16">
        <f>SUMIFS(REA_9536!$H:$H,REA_9536!$C:$C,"&lt;="&amp;$B10,REA_9536!$D:$D,H$6)-SUM(H$8:H9)</f>
        <v>0</v>
      </c>
      <c r="I10" s="16">
        <f>SUMIFS(REA_9536!$H:$H,REA_9536!$C:$C,"&lt;="&amp;$B10,REA_9536!$D:$D,I$6)-SUM(I$8:I9)</f>
        <v>0</v>
      </c>
      <c r="J10" s="16">
        <f>SUMIFS(REA_9536!$H:$H,REA_9536!$C:$C,"&lt;="&amp;$B10,REA_9536!$D:$D,J$6)-SUM(J$8:J9)</f>
        <v>0</v>
      </c>
      <c r="K10" s="16">
        <f>SUMIFS(REA_9536!$H:$H,REA_9536!$C:$C,"&lt;="&amp;$B10,REA_9536!$D:$D,K$6)-SUM(K$8:K9)</f>
        <v>0</v>
      </c>
      <c r="L10" s="16">
        <f>SUMIFS(REA_9536!$H:$H,REA_9536!$C:$C,"&lt;="&amp;$B10,REA_9536!$D:$D,L$6)-SUM(L$8:L9)</f>
        <v>0</v>
      </c>
      <c r="M10" s="16">
        <f>SUMIFS(REA_9536!$H:$H,REA_9536!$C:$C,"&lt;="&amp;$B10,REA_9536!$D:$D,M$6)-SUM(M$8:M9)</f>
        <v>0</v>
      </c>
      <c r="N10" s="16">
        <f>SUMIFS(REA_9536!$H:$H,REA_9536!$C:$C,"&lt;="&amp;$B10,REA_9536!$D:$D,N$6)-SUM(N$8:N9)</f>
        <v>0</v>
      </c>
      <c r="O10" s="16">
        <f t="shared" si="0"/>
        <v>0</v>
      </c>
    </row>
    <row r="11" spans="2:15">
      <c r="B11" s="15">
        <v>44316</v>
      </c>
      <c r="C11" s="16">
        <f>SUMIFS(REA_9536!$H:$H,REA_9536!$C:$C,"&lt;="&amp;$B11,REA_9536!$D:$D,C$6)-SUM(C$8:C10)</f>
        <v>0</v>
      </c>
      <c r="D11" s="16">
        <f>SUMIFS(REA_9536!$H:$H,REA_9536!$C:$C,"&lt;="&amp;$B11,REA_9536!$D:$D,D$6)-SUM(D$8:D10)</f>
        <v>0</v>
      </c>
      <c r="E11" s="16">
        <f>SUMIFS(REA_9536!$H:$H,REA_9536!$C:$C,"&lt;="&amp;$B11,REA_9536!$D:$D,E$6)-SUM(E$8:E10)</f>
        <v>0</v>
      </c>
      <c r="F11" s="16">
        <f>SUMIFS(REA_9536!$H:$H,REA_9536!$C:$C,"&lt;="&amp;$B11,REA_9536!$D:$D,F$6)-SUM(F$8:F10)</f>
        <v>0</v>
      </c>
      <c r="G11" s="16">
        <f>SUMIFS(REA_9536!$H:$H,REA_9536!$C:$C,"&lt;="&amp;$B11,REA_9536!$D:$D,G$6)-SUM(G$8:G10)</f>
        <v>0</v>
      </c>
      <c r="H11" s="16">
        <f>SUMIFS(REA_9536!$H:$H,REA_9536!$C:$C,"&lt;="&amp;$B11,REA_9536!$D:$D,H$6)-SUM(H$8:H10)</f>
        <v>0</v>
      </c>
      <c r="I11" s="16">
        <f>SUMIFS(REA_9536!$H:$H,REA_9536!$C:$C,"&lt;="&amp;$B11,REA_9536!$D:$D,I$6)-SUM(I$8:I10)</f>
        <v>0</v>
      </c>
      <c r="J11" s="16">
        <f>SUMIFS(REA_9536!$H:$H,REA_9536!$C:$C,"&lt;="&amp;$B11,REA_9536!$D:$D,J$6)-SUM(J$8:J10)</f>
        <v>0</v>
      </c>
      <c r="K11" s="16">
        <f>SUMIFS(REA_9536!$H:$H,REA_9536!$C:$C,"&lt;="&amp;$B11,REA_9536!$D:$D,K$6)-SUM(K$8:K10)</f>
        <v>0</v>
      </c>
      <c r="L11" s="16">
        <f>SUMIFS(REA_9536!$H:$H,REA_9536!$C:$C,"&lt;="&amp;$B11,REA_9536!$D:$D,L$6)-SUM(L$8:L10)</f>
        <v>0</v>
      </c>
      <c r="M11" s="16">
        <f>SUMIFS(REA_9536!$H:$H,REA_9536!$C:$C,"&lt;="&amp;$B11,REA_9536!$D:$D,M$6)-SUM(M$8:M10)</f>
        <v>0</v>
      </c>
      <c r="N11" s="16">
        <f>SUMIFS(REA_9536!$H:$H,REA_9536!$C:$C,"&lt;="&amp;$B11,REA_9536!$D:$D,N$6)-SUM(N$8:N10)</f>
        <v>0</v>
      </c>
      <c r="O11" s="16">
        <f t="shared" si="0"/>
        <v>0</v>
      </c>
    </row>
    <row r="12" spans="2:15">
      <c r="B12" s="15">
        <v>44347</v>
      </c>
      <c r="C12" s="16">
        <f>SUMIFS(REA_9536!$H:$H,REA_9536!$C:$C,"&lt;="&amp;$B12,REA_9536!$D:$D,C$6)-SUM(C$8:C11)</f>
        <v>0</v>
      </c>
      <c r="D12" s="16">
        <f>SUMIFS(REA_9536!$H:$H,REA_9536!$C:$C,"&lt;="&amp;$B12,REA_9536!$D:$D,D$6)-SUM(D$8:D11)</f>
        <v>0</v>
      </c>
      <c r="E12" s="16">
        <f>SUMIFS(REA_9536!$H:$H,REA_9536!$C:$C,"&lt;="&amp;$B12,REA_9536!$D:$D,E$6)-SUM(E$8:E11)</f>
        <v>0</v>
      </c>
      <c r="F12" s="16">
        <f>SUMIFS(REA_9536!$H:$H,REA_9536!$C:$C,"&lt;="&amp;$B12,REA_9536!$D:$D,F$6)-SUM(F$8:F11)</f>
        <v>0</v>
      </c>
      <c r="G12" s="16">
        <f>SUMIFS(REA_9536!$H:$H,REA_9536!$C:$C,"&lt;="&amp;$B12,REA_9536!$D:$D,G$6)-SUM(G$8:G11)</f>
        <v>0</v>
      </c>
      <c r="H12" s="16">
        <f>SUMIFS(REA_9536!$H:$H,REA_9536!$C:$C,"&lt;="&amp;$B12,REA_9536!$D:$D,H$6)-SUM(H$8:H11)</f>
        <v>0</v>
      </c>
      <c r="I12" s="16">
        <f>SUMIFS(REA_9536!$H:$H,REA_9536!$C:$C,"&lt;="&amp;$B12,REA_9536!$D:$D,I$6)-SUM(I$8:I11)</f>
        <v>0</v>
      </c>
      <c r="J12" s="16">
        <f>SUMIFS(REA_9536!$H:$H,REA_9536!$C:$C,"&lt;="&amp;$B12,REA_9536!$D:$D,J$6)-SUM(J$8:J11)</f>
        <v>0</v>
      </c>
      <c r="K12" s="16">
        <f>SUMIFS(REA_9536!$H:$H,REA_9536!$C:$C,"&lt;="&amp;$B12,REA_9536!$D:$D,K$6)-SUM(K$8:K11)</f>
        <v>0</v>
      </c>
      <c r="L12" s="16">
        <f>SUMIFS(REA_9536!$H:$H,REA_9536!$C:$C,"&lt;="&amp;$B12,REA_9536!$D:$D,L$6)-SUM(L$8:L11)</f>
        <v>0</v>
      </c>
      <c r="M12" s="16">
        <f>SUMIFS(REA_9536!$H:$H,REA_9536!$C:$C,"&lt;="&amp;$B12,REA_9536!$D:$D,M$6)-SUM(M$8:M11)</f>
        <v>0</v>
      </c>
      <c r="N12" s="16">
        <f>SUMIFS(REA_9536!$H:$H,REA_9536!$C:$C,"&lt;="&amp;$B12,REA_9536!$D:$D,N$6)-SUM(N$8:N11)</f>
        <v>0</v>
      </c>
      <c r="O12" s="16">
        <f t="shared" si="0"/>
        <v>0</v>
      </c>
    </row>
    <row r="13" spans="2:15">
      <c r="B13" s="15">
        <v>44377</v>
      </c>
      <c r="C13" s="16">
        <f>SUMIFS(REA_9536!$H:$H,REA_9536!$C:$C,"&lt;="&amp;$B13,REA_9536!$D:$D,C$6)-SUM(C$8:C12)</f>
        <v>0</v>
      </c>
      <c r="D13" s="16">
        <f>SUMIFS(REA_9536!$H:$H,REA_9536!$C:$C,"&lt;="&amp;$B13,REA_9536!$D:$D,D$6)-SUM(D$8:D12)</f>
        <v>0</v>
      </c>
      <c r="E13" s="16">
        <f>SUMIFS(REA_9536!$H:$H,REA_9536!$C:$C,"&lt;="&amp;$B13,REA_9536!$D:$D,E$6)-SUM(E$8:E12)</f>
        <v>0</v>
      </c>
      <c r="F13" s="16">
        <f>SUMIFS(REA_9536!$H:$H,REA_9536!$C:$C,"&lt;="&amp;$B13,REA_9536!$D:$D,F$6)-SUM(F$8:F12)</f>
        <v>0</v>
      </c>
      <c r="G13" s="16">
        <f>SUMIFS(REA_9536!$H:$H,REA_9536!$C:$C,"&lt;="&amp;$B13,REA_9536!$D:$D,G$6)-SUM(G$8:G12)</f>
        <v>0</v>
      </c>
      <c r="H13" s="16">
        <f>SUMIFS(REA_9536!$H:$H,REA_9536!$C:$C,"&lt;="&amp;$B13,REA_9536!$D:$D,H$6)-SUM(H$8:H12)</f>
        <v>0</v>
      </c>
      <c r="I13" s="16">
        <f>SUMIFS(REA_9536!$H:$H,REA_9536!$C:$C,"&lt;="&amp;$B13,REA_9536!$D:$D,I$6)-SUM(I$8:I12)</f>
        <v>0</v>
      </c>
      <c r="J13" s="16">
        <f>SUMIFS(REA_9536!$H:$H,REA_9536!$C:$C,"&lt;="&amp;$B13,REA_9536!$D:$D,J$6)-SUM(J$8:J12)</f>
        <v>0</v>
      </c>
      <c r="K13" s="16">
        <f>SUMIFS(REA_9536!$H:$H,REA_9536!$C:$C,"&lt;="&amp;$B13,REA_9536!$D:$D,K$6)-SUM(K$8:K12)</f>
        <v>0</v>
      </c>
      <c r="L13" s="16">
        <f>SUMIFS(REA_9536!$H:$H,REA_9536!$C:$C,"&lt;="&amp;$B13,REA_9536!$D:$D,L$6)-SUM(L$8:L12)</f>
        <v>0</v>
      </c>
      <c r="M13" s="16">
        <f>SUMIFS(REA_9536!$H:$H,REA_9536!$C:$C,"&lt;="&amp;$B13,REA_9536!$D:$D,M$6)-SUM(M$8:M12)</f>
        <v>17012580.789999999</v>
      </c>
      <c r="N13" s="16">
        <f>SUMIFS(REA_9536!$H:$H,REA_9536!$C:$C,"&lt;="&amp;$B13,REA_9536!$D:$D,N$6)-SUM(N$8:N12)</f>
        <v>0</v>
      </c>
      <c r="O13" s="16">
        <f t="shared" si="0"/>
        <v>17012580.789999999</v>
      </c>
    </row>
    <row r="14" spans="2:15">
      <c r="B14" s="15">
        <v>44408</v>
      </c>
      <c r="C14" s="16">
        <f>SUMIFS(REA_9536!$H:$H,REA_9536!$C:$C,"&lt;="&amp;$B14,REA_9536!$D:$D,C$6)-SUM(C$8:C13)</f>
        <v>0</v>
      </c>
      <c r="D14" s="16">
        <f>SUMIFS(REA_9536!$H:$H,REA_9536!$C:$C,"&lt;="&amp;$B14,REA_9536!$D:$D,D$6)-SUM(D$8:D13)</f>
        <v>0</v>
      </c>
      <c r="E14" s="16">
        <f>SUMIFS(REA_9536!$H:$H,REA_9536!$C:$C,"&lt;="&amp;$B14,REA_9536!$D:$D,E$6)-SUM(E$8:E13)</f>
        <v>0</v>
      </c>
      <c r="F14" s="16">
        <f>SUMIFS(REA_9536!$H:$H,REA_9536!$C:$C,"&lt;="&amp;$B14,REA_9536!$D:$D,F$6)-SUM(F$8:F13)</f>
        <v>0</v>
      </c>
      <c r="G14" s="16">
        <f>SUMIFS(REA_9536!$H:$H,REA_9536!$C:$C,"&lt;="&amp;$B14,REA_9536!$D:$D,G$6)-SUM(G$8:G13)</f>
        <v>0</v>
      </c>
      <c r="H14" s="16">
        <f>SUMIFS(REA_9536!$H:$H,REA_9536!$C:$C,"&lt;="&amp;$B14,REA_9536!$D:$D,H$6)-SUM(H$8:H13)</f>
        <v>0</v>
      </c>
      <c r="I14" s="16">
        <f>SUMIFS(REA_9536!$H:$H,REA_9536!$C:$C,"&lt;="&amp;$B14,REA_9536!$D:$D,I$6)-SUM(I$8:I13)</f>
        <v>0</v>
      </c>
      <c r="J14" s="16">
        <f>SUMIFS(REA_9536!$H:$H,REA_9536!$C:$C,"&lt;="&amp;$B14,REA_9536!$D:$D,J$6)-SUM(J$8:J13)</f>
        <v>0</v>
      </c>
      <c r="K14" s="16">
        <f>SUMIFS(REA_9536!$H:$H,REA_9536!$C:$C,"&lt;="&amp;$B14,REA_9536!$D:$D,K$6)-SUM(K$8:K13)</f>
        <v>0</v>
      </c>
      <c r="L14" s="16">
        <f>SUMIFS(REA_9536!$H:$H,REA_9536!$C:$C,"&lt;="&amp;$B14,REA_9536!$D:$D,L$6)-SUM(L$8:L13)</f>
        <v>0</v>
      </c>
      <c r="M14" s="16">
        <f>SUMIFS(REA_9536!$H:$H,REA_9536!$C:$C,"&lt;="&amp;$B14,REA_9536!$D:$D,M$6)-SUM(M$8:M13)</f>
        <v>0</v>
      </c>
      <c r="N14" s="16">
        <f>SUMIFS(REA_9536!$H:$H,REA_9536!$C:$C,"&lt;="&amp;$B14,REA_9536!$D:$D,N$6)-SUM(N$8:N13)</f>
        <v>0</v>
      </c>
      <c r="O14" s="16">
        <f t="shared" si="0"/>
        <v>0</v>
      </c>
    </row>
    <row r="15" spans="2:15">
      <c r="B15" s="15">
        <v>44439</v>
      </c>
      <c r="C15" s="16">
        <f>SUMIFS(REA_9536!$H:$H,REA_9536!$C:$C,"&lt;="&amp;$B15,REA_9536!$D:$D,C$6)-SUM(C$8:C14)</f>
        <v>0</v>
      </c>
      <c r="D15" s="16">
        <f>SUMIFS(REA_9536!$H:$H,REA_9536!$C:$C,"&lt;="&amp;$B15,REA_9536!$D:$D,D$6)-SUM(D$8:D14)</f>
        <v>0</v>
      </c>
      <c r="E15" s="16">
        <f>SUMIFS(REA_9536!$H:$H,REA_9536!$C:$C,"&lt;="&amp;$B15,REA_9536!$D:$D,E$6)-SUM(E$8:E14)</f>
        <v>0</v>
      </c>
      <c r="F15" s="16">
        <f>SUMIFS(REA_9536!$H:$H,REA_9536!$C:$C,"&lt;="&amp;$B15,REA_9536!$D:$D,F$6)-SUM(F$8:F14)</f>
        <v>0</v>
      </c>
      <c r="G15" s="16">
        <f>SUMIFS(REA_9536!$H:$H,REA_9536!$C:$C,"&lt;="&amp;$B15,REA_9536!$D:$D,G$6)-SUM(G$8:G14)</f>
        <v>0</v>
      </c>
      <c r="H15" s="16">
        <f>SUMIFS(REA_9536!$H:$H,REA_9536!$C:$C,"&lt;="&amp;$B15,REA_9536!$D:$D,H$6)-SUM(H$8:H14)</f>
        <v>0</v>
      </c>
      <c r="I15" s="16">
        <f>SUMIFS(REA_9536!$H:$H,REA_9536!$C:$C,"&lt;="&amp;$B15,REA_9536!$D:$D,I$6)-SUM(I$8:I14)</f>
        <v>0</v>
      </c>
      <c r="J15" s="16">
        <f>SUMIFS(REA_9536!$H:$H,REA_9536!$C:$C,"&lt;="&amp;$B15,REA_9536!$D:$D,J$6)-SUM(J$8:J14)</f>
        <v>0</v>
      </c>
      <c r="K15" s="16">
        <f>SUMIFS(REA_9536!$H:$H,REA_9536!$C:$C,"&lt;="&amp;$B15,REA_9536!$D:$D,K$6)-SUM(K$8:K14)</f>
        <v>0</v>
      </c>
      <c r="L15" s="16">
        <f>SUMIFS(REA_9536!$H:$H,REA_9536!$C:$C,"&lt;="&amp;$B15,REA_9536!$D:$D,L$6)-SUM(L$8:L14)</f>
        <v>0</v>
      </c>
      <c r="M15" s="16">
        <f>SUMIFS(REA_9536!$H:$H,REA_9536!$C:$C,"&lt;="&amp;$B15,REA_9536!$D:$D,M$6)-SUM(M$8:M14)</f>
        <v>0</v>
      </c>
      <c r="N15" s="16">
        <f>SUMIFS(REA_9536!$H:$H,REA_9536!$C:$C,"&lt;="&amp;$B15,REA_9536!$D:$D,N$6)-SUM(N$8:N14)</f>
        <v>0</v>
      </c>
      <c r="O15" s="16">
        <f t="shared" si="0"/>
        <v>0</v>
      </c>
    </row>
    <row r="16" spans="2:15">
      <c r="B16" s="15">
        <v>44469</v>
      </c>
      <c r="C16" s="16">
        <f>SUMIFS(REA_9536!$H:$H,REA_9536!$C:$C,"&lt;="&amp;$B16,REA_9536!$D:$D,C$6)-SUM(C$8:C15)</f>
        <v>8697185.6999999993</v>
      </c>
      <c r="D16" s="16">
        <f>SUMIFS(REA_9536!$H:$H,REA_9536!$C:$C,"&lt;="&amp;$B16,REA_9536!$D:$D,D$6)-SUM(D$8:D15)</f>
        <v>0</v>
      </c>
      <c r="E16" s="16">
        <f>SUMIFS(REA_9536!$H:$H,REA_9536!$C:$C,"&lt;="&amp;$B16,REA_9536!$D:$D,E$6)-SUM(E$8:E15)</f>
        <v>0</v>
      </c>
      <c r="F16" s="16">
        <f>SUMIFS(REA_9536!$H:$H,REA_9536!$C:$C,"&lt;="&amp;$B16,REA_9536!$D:$D,F$6)-SUM(F$8:F15)</f>
        <v>0</v>
      </c>
      <c r="G16" s="16">
        <f>SUMIFS(REA_9536!$H:$H,REA_9536!$C:$C,"&lt;="&amp;$B16,REA_9536!$D:$D,G$6)-SUM(G$8:G15)</f>
        <v>0</v>
      </c>
      <c r="H16" s="16">
        <f>SUMIFS(REA_9536!$H:$H,REA_9536!$C:$C,"&lt;="&amp;$B16,REA_9536!$D:$D,H$6)-SUM(H$8:H15)</f>
        <v>0</v>
      </c>
      <c r="I16" s="16">
        <f>SUMIFS(REA_9536!$H:$H,REA_9536!$C:$C,"&lt;="&amp;$B16,REA_9536!$D:$D,I$6)-SUM(I$8:I15)</f>
        <v>3619639.4</v>
      </c>
      <c r="J16" s="16">
        <f>SUMIFS(REA_9536!$H:$H,REA_9536!$C:$C,"&lt;="&amp;$B16,REA_9536!$D:$D,J$6)-SUM(J$8:J15)</f>
        <v>0</v>
      </c>
      <c r="K16" s="16">
        <f>SUMIFS(REA_9536!$H:$H,REA_9536!$C:$C,"&lt;="&amp;$B16,REA_9536!$D:$D,K$6)-SUM(K$8:K15)</f>
        <v>0</v>
      </c>
      <c r="L16" s="16">
        <f>SUMIFS(REA_9536!$H:$H,REA_9536!$C:$C,"&lt;="&amp;$B16,REA_9536!$D:$D,L$6)-SUM(L$8:L15)</f>
        <v>0</v>
      </c>
      <c r="M16" s="16">
        <f>SUMIFS(REA_9536!$H:$H,REA_9536!$C:$C,"&lt;="&amp;$B16,REA_9536!$D:$D,M$6)-SUM(M$8:M15)</f>
        <v>0</v>
      </c>
      <c r="N16" s="16">
        <f>SUMIFS(REA_9536!$H:$H,REA_9536!$C:$C,"&lt;="&amp;$B16,REA_9536!$D:$D,N$6)-SUM(N$8:N15)</f>
        <v>0</v>
      </c>
      <c r="O16" s="16">
        <f t="shared" si="0"/>
        <v>12316825.1</v>
      </c>
    </row>
    <row r="17" spans="2:15">
      <c r="B17" s="15">
        <v>44500</v>
      </c>
      <c r="C17" s="16">
        <f>SUMIFS(REA_9536!$H:$H,REA_9536!$C:$C,"&lt;="&amp;$B17,REA_9536!$D:$D,C$6)-SUM(C$8:C16)</f>
        <v>0</v>
      </c>
      <c r="D17" s="16">
        <f>SUMIFS(REA_9536!$H:$H,REA_9536!$C:$C,"&lt;="&amp;$B17,REA_9536!$D:$D,D$6)-SUM(D$8:D16)</f>
        <v>0</v>
      </c>
      <c r="E17" s="16">
        <f>SUMIFS(REA_9536!$H:$H,REA_9536!$C:$C,"&lt;="&amp;$B17,REA_9536!$D:$D,E$6)-SUM(E$8:E16)</f>
        <v>0</v>
      </c>
      <c r="F17" s="16">
        <f>SUMIFS(REA_9536!$H:$H,REA_9536!$C:$C,"&lt;="&amp;$B17,REA_9536!$D:$D,F$6)-SUM(F$8:F16)</f>
        <v>0</v>
      </c>
      <c r="G17" s="16">
        <f>SUMIFS(REA_9536!$H:$H,REA_9536!$C:$C,"&lt;="&amp;$B17,REA_9536!$D:$D,G$6)-SUM(G$8:G16)</f>
        <v>0</v>
      </c>
      <c r="H17" s="16">
        <f>SUMIFS(REA_9536!$H:$H,REA_9536!$C:$C,"&lt;="&amp;$B17,REA_9536!$D:$D,H$6)-SUM(H$8:H16)</f>
        <v>0</v>
      </c>
      <c r="I17" s="16">
        <f>SUMIFS(REA_9536!$H:$H,REA_9536!$C:$C,"&lt;="&amp;$B17,REA_9536!$D:$D,I$6)-SUM(I$8:I16)</f>
        <v>0</v>
      </c>
      <c r="J17" s="16">
        <f>SUMIFS(REA_9536!$H:$H,REA_9536!$C:$C,"&lt;="&amp;$B17,REA_9536!$D:$D,J$6)-SUM(J$8:J16)</f>
        <v>0</v>
      </c>
      <c r="K17" s="16">
        <f>SUMIFS(REA_9536!$H:$H,REA_9536!$C:$C,"&lt;="&amp;$B17,REA_9536!$D:$D,K$6)-SUM(K$8:K16)</f>
        <v>0</v>
      </c>
      <c r="L17" s="16">
        <f>SUMIFS(REA_9536!$H:$H,REA_9536!$C:$C,"&lt;="&amp;$B17,REA_9536!$D:$D,L$6)-SUM(L$8:L16)</f>
        <v>0</v>
      </c>
      <c r="M17" s="16">
        <f>SUMIFS(REA_9536!$H:$H,REA_9536!$C:$C,"&lt;="&amp;$B17,REA_9536!$D:$D,M$6)-SUM(M$8:M16)</f>
        <v>4253145.1999999993</v>
      </c>
      <c r="N17" s="16">
        <f>SUMIFS(REA_9536!$H:$H,REA_9536!$C:$C,"&lt;="&amp;$B17,REA_9536!$D:$D,N$6)-SUM(N$8:N16)</f>
        <v>0</v>
      </c>
      <c r="O17" s="16">
        <f t="shared" si="0"/>
        <v>4253145.1999999993</v>
      </c>
    </row>
    <row r="18" spans="2:15">
      <c r="B18" s="15">
        <v>44530</v>
      </c>
      <c r="C18" s="16">
        <f>SUMIFS(REA_9536!$H:$H,REA_9536!$C:$C,"&lt;="&amp;$B18,REA_9536!$D:$D,C$6)-SUM(C$8:C17)</f>
        <v>0</v>
      </c>
      <c r="D18" s="16">
        <f>SUMIFS(REA_9536!$H:$H,REA_9536!$C:$C,"&lt;="&amp;$B18,REA_9536!$D:$D,D$6)-SUM(D$8:D17)</f>
        <v>0</v>
      </c>
      <c r="E18" s="16">
        <f>SUMIFS(REA_9536!$H:$H,REA_9536!$C:$C,"&lt;="&amp;$B18,REA_9536!$D:$D,E$6)-SUM(E$8:E17)</f>
        <v>0</v>
      </c>
      <c r="F18" s="16">
        <f>SUMIFS(REA_9536!$H:$H,REA_9536!$C:$C,"&lt;="&amp;$B18,REA_9536!$D:$D,F$6)-SUM(F$8:F17)</f>
        <v>0</v>
      </c>
      <c r="G18" s="16">
        <f>SUMIFS(REA_9536!$H:$H,REA_9536!$C:$C,"&lt;="&amp;$B18,REA_9536!$D:$D,G$6)-SUM(G$8:G17)</f>
        <v>0</v>
      </c>
      <c r="H18" s="16">
        <f>SUMIFS(REA_9536!$H:$H,REA_9536!$C:$C,"&lt;="&amp;$B18,REA_9536!$D:$D,H$6)-SUM(H$8:H17)</f>
        <v>0</v>
      </c>
      <c r="I18" s="16">
        <f>SUMIFS(REA_9536!$H:$H,REA_9536!$C:$C,"&lt;="&amp;$B18,REA_9536!$D:$D,I$6)-SUM(I$8:I17)</f>
        <v>0</v>
      </c>
      <c r="J18" s="16">
        <f>SUMIFS(REA_9536!$H:$H,REA_9536!$C:$C,"&lt;="&amp;$B18,REA_9536!$D:$D,J$6)-SUM(J$8:J17)</f>
        <v>0</v>
      </c>
      <c r="K18" s="16">
        <f>SUMIFS(REA_9536!$H:$H,REA_9536!$C:$C,"&lt;="&amp;$B18,REA_9536!$D:$D,K$6)-SUM(K$8:K17)</f>
        <v>0</v>
      </c>
      <c r="L18" s="16">
        <f>SUMIFS(REA_9536!$H:$H,REA_9536!$C:$C,"&lt;="&amp;$B18,REA_9536!$D:$D,L$6)-SUM(L$8:L17)</f>
        <v>0</v>
      </c>
      <c r="M18" s="16">
        <f>SUMIFS(REA_9536!$H:$H,REA_9536!$C:$C,"&lt;="&amp;$B18,REA_9536!$D:$D,M$6)-SUM(M$8:M17)</f>
        <v>0</v>
      </c>
      <c r="N18" s="16">
        <f>SUMIFS(REA_9536!$H:$H,REA_9536!$C:$C,"&lt;="&amp;$B18,REA_9536!$D:$D,N$6)-SUM(N$8:N17)</f>
        <v>0</v>
      </c>
      <c r="O18" s="16">
        <f t="shared" si="0"/>
        <v>0</v>
      </c>
    </row>
    <row r="19" spans="2:15">
      <c r="B19" s="15">
        <v>44561</v>
      </c>
      <c r="C19" s="16">
        <f>SUMIFS(REA_9536!$H:$H,REA_9536!$C:$C,"&lt;="&amp;$B19,REA_9536!$D:$D,C$6)-SUM(C$8:C18)</f>
        <v>4348592.8499999996</v>
      </c>
      <c r="D19" s="16">
        <f>SUMIFS(REA_9536!$H:$H,REA_9536!$C:$C,"&lt;="&amp;$B19,REA_9536!$D:$D,D$6)-SUM(D$8:D18)</f>
        <v>0</v>
      </c>
      <c r="E19" s="16">
        <f>SUMIFS(REA_9536!$H:$H,REA_9536!$C:$C,"&lt;="&amp;$B19,REA_9536!$D:$D,E$6)-SUM(E$8:E18)</f>
        <v>0</v>
      </c>
      <c r="F19" s="16">
        <f>SUMIFS(REA_9536!$H:$H,REA_9536!$C:$C,"&lt;="&amp;$B19,REA_9536!$D:$D,F$6)-SUM(F$8:F18)</f>
        <v>0</v>
      </c>
      <c r="G19" s="16">
        <f>SUMIFS(REA_9536!$H:$H,REA_9536!$C:$C,"&lt;="&amp;$B19,REA_9536!$D:$D,G$6)-SUM(G$8:G18)</f>
        <v>0</v>
      </c>
      <c r="H19" s="16">
        <f>SUMIFS(REA_9536!$H:$H,REA_9536!$C:$C,"&lt;="&amp;$B19,REA_9536!$D:$D,H$6)-SUM(H$8:H18)</f>
        <v>0</v>
      </c>
      <c r="I19" s="16">
        <f>SUMIFS(REA_9536!$H:$H,REA_9536!$C:$C,"&lt;="&amp;$B19,REA_9536!$D:$D,I$6)-SUM(I$8:I18)</f>
        <v>0</v>
      </c>
      <c r="J19" s="16">
        <f>SUMIFS(REA_9536!$H:$H,REA_9536!$C:$C,"&lt;="&amp;$B19,REA_9536!$D:$D,J$6)-SUM(J$8:J18)</f>
        <v>0</v>
      </c>
      <c r="K19" s="16">
        <f>SUMIFS(REA_9536!$H:$H,REA_9536!$C:$C,"&lt;="&amp;$B19,REA_9536!$D:$D,K$6)-SUM(K$8:K18)</f>
        <v>0</v>
      </c>
      <c r="L19" s="16">
        <f>SUMIFS(REA_9536!$H:$H,REA_9536!$C:$C,"&lt;="&amp;$B19,REA_9536!$D:$D,L$6)-SUM(L$8:L18)</f>
        <v>0</v>
      </c>
      <c r="M19" s="16">
        <f>SUMIFS(REA_9536!$H:$H,REA_9536!$C:$C,"&lt;="&amp;$B19,REA_9536!$D:$D,M$6)-SUM(M$8:M18)</f>
        <v>0</v>
      </c>
      <c r="N19" s="16">
        <f>SUMIFS(REA_9536!$H:$H,REA_9536!$C:$C,"&lt;="&amp;$B19,REA_9536!$D:$D,N$6)-SUM(N$8:N18)</f>
        <v>0</v>
      </c>
      <c r="O19" s="16">
        <f t="shared" si="0"/>
        <v>4348592.8499999996</v>
      </c>
    </row>
    <row r="20" spans="2:15">
      <c r="B20" s="15">
        <v>44592</v>
      </c>
      <c r="C20" s="16">
        <f>SUMIFS(REA_9536!$H:$H,REA_9536!$C:$C,"&lt;="&amp;$B20,REA_9536!$D:$D,C$6)-SUM(C$8:C19)</f>
        <v>4348592.8499999996</v>
      </c>
      <c r="D20" s="16">
        <f>SUMIFS(REA_9536!$H:$H,REA_9536!$C:$C,"&lt;="&amp;$B20,REA_9536!$D:$D,D$6)-SUM(D$8:D19)</f>
        <v>0</v>
      </c>
      <c r="E20" s="16">
        <f>SUMIFS(REA_9536!$H:$H,REA_9536!$C:$C,"&lt;="&amp;$B20,REA_9536!$D:$D,E$6)-SUM(E$8:E19)</f>
        <v>0</v>
      </c>
      <c r="F20" s="16">
        <f>SUMIFS(REA_9536!$H:$H,REA_9536!$C:$C,"&lt;="&amp;$B20,REA_9536!$D:$D,F$6)-SUM(F$8:F19)</f>
        <v>0</v>
      </c>
      <c r="G20" s="16">
        <f>SUMIFS(REA_9536!$H:$H,REA_9536!$C:$C,"&lt;="&amp;$B20,REA_9536!$D:$D,G$6)-SUM(G$8:G19)</f>
        <v>0</v>
      </c>
      <c r="H20" s="16">
        <f>SUMIFS(REA_9536!$H:$H,REA_9536!$C:$C,"&lt;="&amp;$B20,REA_9536!$D:$D,H$6)-SUM(H$8:H19)</f>
        <v>0</v>
      </c>
      <c r="I20" s="16">
        <f>SUMIFS(REA_9536!$H:$H,REA_9536!$C:$C,"&lt;="&amp;$B20,REA_9536!$D:$D,I$6)-SUM(I$8:I19)</f>
        <v>0</v>
      </c>
      <c r="J20" s="16">
        <f>SUMIFS(REA_9536!$H:$H,REA_9536!$C:$C,"&lt;="&amp;$B20,REA_9536!$D:$D,J$6)-SUM(J$8:J19)</f>
        <v>0</v>
      </c>
      <c r="K20" s="16">
        <f>SUMIFS(REA_9536!$H:$H,REA_9536!$C:$C,"&lt;="&amp;$B20,REA_9536!$D:$D,K$6)-SUM(K$8:K19)</f>
        <v>0</v>
      </c>
      <c r="L20" s="16">
        <f>SUMIFS(REA_9536!$H:$H,REA_9536!$C:$C,"&lt;="&amp;$B20,REA_9536!$D:$D,L$6)-SUM(L$8:L19)</f>
        <v>0</v>
      </c>
      <c r="M20" s="16">
        <f>SUMIFS(REA_9536!$H:$H,REA_9536!$C:$C,"&lt;="&amp;$B20,REA_9536!$D:$D,M$6)-SUM(M$8:M19)</f>
        <v>0</v>
      </c>
      <c r="N20" s="16">
        <f>SUMIFS(REA_9536!$H:$H,REA_9536!$C:$C,"&lt;="&amp;$B20,REA_9536!$D:$D,N$6)-SUM(N$8:N19)</f>
        <v>0</v>
      </c>
      <c r="O20" s="16">
        <f t="shared" ref="O20" si="1">SUM(C20:N20)</f>
        <v>4348592.8499999996</v>
      </c>
    </row>
    <row r="21" spans="2:15">
      <c r="B21" s="15">
        <v>44620</v>
      </c>
      <c r="C21" s="16">
        <f>SUMIFS(REA_9536!$H:$H,REA_9536!$C:$C,"&lt;="&amp;$B21,REA_9536!$D:$D,C$6)-SUM(C$8:C20)</f>
        <v>0</v>
      </c>
      <c r="D21" s="16">
        <f>SUMIFS(REA_9536!$H:$H,REA_9536!$C:$C,"&lt;="&amp;$B21,REA_9536!$D:$D,D$6)-SUM(D$8:D20)</f>
        <v>0</v>
      </c>
      <c r="E21" s="16">
        <f>SUMIFS(REA_9536!$H:$H,REA_9536!$C:$C,"&lt;="&amp;$B21,REA_9536!$D:$D,E$6)-SUM(E$8:E20)</f>
        <v>0</v>
      </c>
      <c r="F21" s="16">
        <f>SUMIFS(REA_9536!$H:$H,REA_9536!$C:$C,"&lt;="&amp;$B21,REA_9536!$D:$D,F$6)-SUM(F$8:F20)</f>
        <v>0</v>
      </c>
      <c r="G21" s="16">
        <f>SUMIFS(REA_9536!$H:$H,REA_9536!$C:$C,"&lt;="&amp;$B21,REA_9536!$D:$D,G$6)-SUM(G$8:G20)</f>
        <v>0</v>
      </c>
      <c r="H21" s="16">
        <f>SUMIFS(REA_9536!$H:$H,REA_9536!$C:$C,"&lt;="&amp;$B21,REA_9536!$D:$D,H$6)-SUM(H$8:H20)</f>
        <v>0</v>
      </c>
      <c r="I21" s="16">
        <f>SUMIFS(REA_9536!$H:$H,REA_9536!$C:$C,"&lt;="&amp;$B21,REA_9536!$D:$D,I$6)-SUM(I$8:I20)</f>
        <v>0</v>
      </c>
      <c r="J21" s="16">
        <f>SUMIFS(REA_9536!$H:$H,REA_9536!$C:$C,"&lt;="&amp;$B21,REA_9536!$D:$D,J$6)-SUM(J$8:J20)</f>
        <v>0</v>
      </c>
      <c r="K21" s="16">
        <f>SUMIFS(REA_9536!$H:$H,REA_9536!$C:$C,"&lt;="&amp;$B21,REA_9536!$D:$D,K$6)-SUM(K$8:K20)</f>
        <v>0</v>
      </c>
      <c r="L21" s="16">
        <f>SUMIFS(REA_9536!$H:$H,REA_9536!$C:$C,"&lt;="&amp;$B21,REA_9536!$D:$D,L$6)-SUM(L$8:L20)</f>
        <v>0</v>
      </c>
      <c r="M21" s="16">
        <f>SUMIFS(REA_9536!$H:$H,REA_9536!$C:$C,"&lt;="&amp;$B21,REA_9536!$D:$D,M$6)-SUM(M$8:M20)</f>
        <v>0</v>
      </c>
      <c r="N21" s="16">
        <f>SUMIFS(REA_9536!$H:$H,REA_9536!$C:$C,"&lt;="&amp;$B21,REA_9536!$D:$D,N$6)-SUM(N$8:N20)</f>
        <v>0</v>
      </c>
      <c r="O21" s="16">
        <f t="shared" ref="O21" si="2">SUM(C21:N21)</f>
        <v>0</v>
      </c>
    </row>
    <row r="22" spans="2:15">
      <c r="B22" s="15">
        <v>44651</v>
      </c>
      <c r="C22" s="16">
        <f>SUMIFS(REA_9536!$H:$H,REA_9536!$C:$C,"&lt;="&amp;$B22,REA_9536!$D:$D,C$6)-SUM(C$8:C21)</f>
        <v>4348592.84</v>
      </c>
      <c r="D22" s="16">
        <f>SUMIFS(REA_9536!$H:$H,REA_9536!$C:$C,"&lt;="&amp;$B22,REA_9536!$D:$D,D$6)-SUM(D$8:D21)</f>
        <v>0</v>
      </c>
      <c r="E22" s="16">
        <f>SUMIFS(REA_9536!$H:$H,REA_9536!$C:$C,"&lt;="&amp;$B22,REA_9536!$D:$D,E$6)-SUM(E$8:E21)</f>
        <v>0</v>
      </c>
      <c r="F22" s="16">
        <f>SUMIFS(REA_9536!$H:$H,REA_9536!$C:$C,"&lt;="&amp;$B22,REA_9536!$D:$D,F$6)-SUM(F$8:F21)</f>
        <v>0</v>
      </c>
      <c r="G22" s="16">
        <f>SUMIFS(REA_9536!$H:$H,REA_9536!$C:$C,"&lt;="&amp;$B22,REA_9536!$D:$D,G$6)-SUM(G$8:G21)</f>
        <v>0</v>
      </c>
      <c r="H22" s="16">
        <f>SUMIFS(REA_9536!$H:$H,REA_9536!$C:$C,"&lt;="&amp;$B22,REA_9536!$D:$D,H$6)-SUM(H$8:H21)</f>
        <v>0</v>
      </c>
      <c r="I22" s="16">
        <f>SUMIFS(REA_9536!$H:$H,REA_9536!$C:$C,"&lt;="&amp;$B22,REA_9536!$D:$D,I$6)-SUM(I$8:I21)</f>
        <v>0</v>
      </c>
      <c r="J22" s="16">
        <f>SUMIFS(REA_9536!$H:$H,REA_9536!$C:$C,"&lt;="&amp;$B22,REA_9536!$D:$D,J$6)-SUM(J$8:J21)</f>
        <v>0</v>
      </c>
      <c r="K22" s="16">
        <f>SUMIFS(REA_9536!$H:$H,REA_9536!$C:$C,"&lt;="&amp;$B22,REA_9536!$D:$D,K$6)-SUM(K$8:K21)</f>
        <v>0</v>
      </c>
      <c r="L22" s="16">
        <f>SUMIFS(REA_9536!$H:$H,REA_9536!$C:$C,"&lt;="&amp;$B22,REA_9536!$D:$D,L$6)-SUM(L$8:L21)</f>
        <v>0</v>
      </c>
      <c r="M22" s="16">
        <f>SUMIFS(REA_9536!$H:$H,REA_9536!$C:$C,"&lt;="&amp;$B22,REA_9536!$D:$D,M$6)-SUM(M$8:M21)</f>
        <v>0</v>
      </c>
      <c r="N22" s="16">
        <f>SUMIFS(REA_9536!$H:$H,REA_9536!$C:$C,"&lt;="&amp;$B22,REA_9536!$D:$D,N$6)-SUM(N$8:N21)</f>
        <v>0</v>
      </c>
      <c r="O22" s="16">
        <f t="shared" ref="O22" si="3">SUM(C22:N22)</f>
        <v>4348592.84</v>
      </c>
    </row>
    <row r="23" spans="2:15">
      <c r="B23" s="15">
        <v>44681</v>
      </c>
      <c r="C23" s="16">
        <f>SUMIFS(REA_9536!$H:$H,REA_9536!$C:$C,"&lt;="&amp;$B23,REA_9536!$D:$D,C$6)-SUM(C$8:C22)</f>
        <v>0</v>
      </c>
      <c r="D23" s="16">
        <f>SUMIFS(REA_9536!$H:$H,REA_9536!$C:$C,"&lt;="&amp;$B23,REA_9536!$D:$D,D$6)-SUM(D$8:D22)</f>
        <v>0</v>
      </c>
      <c r="E23" s="16">
        <f>SUMIFS(REA_9536!$H:$H,REA_9536!$C:$C,"&lt;="&amp;$B23,REA_9536!$D:$D,E$6)-SUM(E$8:E22)</f>
        <v>0</v>
      </c>
      <c r="F23" s="16">
        <f>SUMIFS(REA_9536!$H:$H,REA_9536!$C:$C,"&lt;="&amp;$B23,REA_9536!$D:$D,F$6)-SUM(F$8:F22)</f>
        <v>0</v>
      </c>
      <c r="G23" s="16">
        <f>SUMIFS(REA_9536!$H:$H,REA_9536!$C:$C,"&lt;="&amp;$B23,REA_9536!$D:$D,G$6)-SUM(G$8:G22)</f>
        <v>0</v>
      </c>
      <c r="H23" s="16">
        <f>SUMIFS(REA_9536!$H:$H,REA_9536!$C:$C,"&lt;="&amp;$B23,REA_9536!$D:$D,H$6)-SUM(H$8:H22)</f>
        <v>0</v>
      </c>
      <c r="I23" s="16">
        <f>SUMIFS(REA_9536!$H:$H,REA_9536!$C:$C,"&lt;="&amp;$B23,REA_9536!$D:$D,I$6)-SUM(I$8:I22)</f>
        <v>0</v>
      </c>
      <c r="J23" s="16">
        <f>SUMIFS(REA_9536!$H:$H,REA_9536!$C:$C,"&lt;="&amp;$B23,REA_9536!$D:$D,J$6)-SUM(J$8:J22)</f>
        <v>0</v>
      </c>
      <c r="K23" s="16">
        <f>SUMIFS(REA_9536!$H:$H,REA_9536!$C:$C,"&lt;="&amp;$B23,REA_9536!$D:$D,K$6)-SUM(K$8:K22)</f>
        <v>0</v>
      </c>
      <c r="L23" s="16">
        <f>SUMIFS(REA_9536!$H:$H,REA_9536!$C:$C,"&lt;="&amp;$B23,REA_9536!$D:$D,L$6)-SUM(L$8:L22)</f>
        <v>0</v>
      </c>
      <c r="M23" s="16">
        <f>SUMIFS(REA_9536!$H:$H,REA_9536!$C:$C,"&lt;="&amp;$B23,REA_9536!$D:$D,M$6)-SUM(M$8:M22)</f>
        <v>0</v>
      </c>
      <c r="N23" s="16">
        <f>SUMIFS(REA_9536!$H:$H,REA_9536!$C:$C,"&lt;="&amp;$B23,REA_9536!$D:$D,N$6)-SUM(N$8:N22)</f>
        <v>0</v>
      </c>
      <c r="O23" s="16">
        <f t="shared" ref="O23" si="4">SUM(C23:N23)</f>
        <v>0</v>
      </c>
    </row>
    <row r="24" spans="2:15">
      <c r="B24" s="15">
        <v>44712</v>
      </c>
      <c r="C24" s="16">
        <f>SUMIFS(REA_9536!$H:$H,REA_9536!$C:$C,"&lt;="&amp;$B24,REA_9536!$D:$D,C$6)-SUM(C$8:C23)</f>
        <v>0</v>
      </c>
      <c r="D24" s="16">
        <f>SUMIFS(REA_9536!$H:$H,REA_9536!$C:$C,"&lt;="&amp;$B24,REA_9536!$D:$D,D$6)-SUM(D$8:D23)</f>
        <v>0</v>
      </c>
      <c r="E24" s="16">
        <f>SUMIFS(REA_9536!$H:$H,REA_9536!$C:$C,"&lt;="&amp;$B24,REA_9536!$D:$D,E$6)-SUM(E$8:E23)</f>
        <v>2715520.67</v>
      </c>
      <c r="F24" s="16">
        <f>SUMIFS(REA_9536!$H:$H,REA_9536!$C:$C,"&lt;="&amp;$B24,REA_9536!$D:$D,F$6)-SUM(F$8:F23)</f>
        <v>0</v>
      </c>
      <c r="G24" s="16">
        <f>SUMIFS(REA_9536!$H:$H,REA_9536!$C:$C,"&lt;="&amp;$B24,REA_9536!$D:$D,G$6)-SUM(G$8:G23)</f>
        <v>0</v>
      </c>
      <c r="H24" s="16">
        <f>SUMIFS(REA_9536!$H:$H,REA_9536!$C:$C,"&lt;="&amp;$B24,REA_9536!$D:$D,H$6)-SUM(H$8:H23)</f>
        <v>0</v>
      </c>
      <c r="I24" s="16">
        <f>SUMIFS(REA_9536!$H:$H,REA_9536!$C:$C,"&lt;="&amp;$B24,REA_9536!$D:$D,I$6)-SUM(I$8:I23)</f>
        <v>0</v>
      </c>
      <c r="J24" s="16">
        <f>SUMIFS(REA_9536!$H:$H,REA_9536!$C:$C,"&lt;="&amp;$B24,REA_9536!$D:$D,J$6)-SUM(J$8:J23)</f>
        <v>0</v>
      </c>
      <c r="K24" s="16">
        <f>SUMIFS(REA_9536!$H:$H,REA_9536!$C:$C,"&lt;="&amp;$B24,REA_9536!$D:$D,K$6)-SUM(K$8:K23)</f>
        <v>0</v>
      </c>
      <c r="L24" s="16">
        <f>SUMIFS(REA_9536!$H:$H,REA_9536!$C:$C,"&lt;="&amp;$B24,REA_9536!$D:$D,L$6)-SUM(L$8:L23)</f>
        <v>8106975.3099999996</v>
      </c>
      <c r="M24" s="16">
        <f>SUMIFS(REA_9536!$H:$H,REA_9536!$C:$C,"&lt;="&amp;$B24,REA_9536!$D:$D,M$6)-SUM(M$8:M23)</f>
        <v>0</v>
      </c>
      <c r="N24" s="16">
        <f>SUMIFS(REA_9536!$H:$H,REA_9536!$C:$C,"&lt;="&amp;$B24,REA_9536!$D:$D,N$6)-SUM(N$8:N23)</f>
        <v>0</v>
      </c>
      <c r="O24" s="16">
        <f t="shared" ref="O24" si="5">SUM(C24:N24)</f>
        <v>10822495.98</v>
      </c>
    </row>
    <row r="25" spans="2:15">
      <c r="B25" s="15">
        <v>44742</v>
      </c>
      <c r="C25" s="16">
        <f>SUMIFS(REA_9536!$H:$H,REA_9536!$C:$C,"&lt;="&amp;$B25,REA_9536!$D:$D,C$6)-SUM(C$8:C24)</f>
        <v>0</v>
      </c>
      <c r="D25" s="16">
        <f>SUMIFS(REA_9536!$H:$H,REA_9536!$C:$C,"&lt;="&amp;$B25,REA_9536!$D:$D,D$6)-SUM(D$8:D24)</f>
        <v>0</v>
      </c>
      <c r="E25" s="16">
        <f>SUMIFS(REA_9536!$H:$H,REA_9536!$C:$C,"&lt;="&amp;$B25,REA_9536!$D:$D,E$6)-SUM(E$8:E24)</f>
        <v>0</v>
      </c>
      <c r="F25" s="16">
        <f>SUMIFS(REA_9536!$H:$H,REA_9536!$C:$C,"&lt;="&amp;$B25,REA_9536!$D:$D,F$6)-SUM(F$8:F24)</f>
        <v>0</v>
      </c>
      <c r="G25" s="16">
        <f>SUMIFS(REA_9536!$H:$H,REA_9536!$C:$C,"&lt;="&amp;$B25,REA_9536!$D:$D,G$6)-SUM(G$8:G24)</f>
        <v>0</v>
      </c>
      <c r="H25" s="16">
        <f>SUMIFS(REA_9536!$H:$H,REA_9536!$C:$C,"&lt;="&amp;$B25,REA_9536!$D:$D,H$6)-SUM(H$8:H24)</f>
        <v>0</v>
      </c>
      <c r="I25" s="16">
        <f>SUMIFS(REA_9536!$H:$H,REA_9536!$C:$C,"&lt;="&amp;$B25,REA_9536!$D:$D,I$6)-SUM(I$8:I24)</f>
        <v>0</v>
      </c>
      <c r="J25" s="16">
        <f>SUMIFS(REA_9536!$H:$H,REA_9536!$C:$C,"&lt;="&amp;$B25,REA_9536!$D:$D,J$6)-SUM(J$8:J24)</f>
        <v>0</v>
      </c>
      <c r="K25" s="16">
        <f>SUMIFS(REA_9536!$H:$H,REA_9536!$C:$C,"&lt;="&amp;$B25,REA_9536!$D:$D,K$6)-SUM(K$8:K24)</f>
        <v>0</v>
      </c>
      <c r="L25" s="16">
        <f>SUMIFS(REA_9536!$H:$H,REA_9536!$C:$C,"&lt;="&amp;$B25,REA_9536!$D:$D,L$6)-SUM(L$8:L24)</f>
        <v>0</v>
      </c>
      <c r="M25" s="16">
        <f>SUMIFS(REA_9536!$H:$H,REA_9536!$C:$C,"&lt;="&amp;$B25,REA_9536!$D:$D,M$6)-SUM(M$8:M24)</f>
        <v>0</v>
      </c>
      <c r="N25" s="16">
        <f>SUMIFS(REA_9536!$H:$H,REA_9536!$C:$C,"&lt;="&amp;$B25,REA_9536!$D:$D,N$6)-SUM(N$8:N24)</f>
        <v>0</v>
      </c>
      <c r="O25" s="16">
        <f t="shared" ref="O25" si="6">SUM(C25:N25)</f>
        <v>0</v>
      </c>
    </row>
    <row r="26" spans="2:15">
      <c r="B26" s="15">
        <v>44773</v>
      </c>
      <c r="C26" s="16">
        <f>SUMIFS(REA_9536!$H:$H,REA_9536!$C:$C,"&lt;="&amp;$B26,REA_9536!$D:$D,C$6)-SUM(C$8:C25)</f>
        <v>0</v>
      </c>
      <c r="D26" s="16">
        <f>SUMIFS(REA_9536!$H:$H,REA_9536!$C:$C,"&lt;="&amp;$B26,REA_9536!$D:$D,D$6)-SUM(D$8:D25)</f>
        <v>0</v>
      </c>
      <c r="E26" s="16">
        <f>SUMIFS(REA_9536!$H:$H,REA_9536!$C:$C,"&lt;="&amp;$B26,REA_9536!$D:$D,E$6)-SUM(E$8:E25)</f>
        <v>0</v>
      </c>
      <c r="F26" s="16">
        <f>SUMIFS(REA_9536!$H:$H,REA_9536!$C:$C,"&lt;="&amp;$B26,REA_9536!$D:$D,F$6)-SUM(F$8:F25)</f>
        <v>0</v>
      </c>
      <c r="G26" s="16">
        <f>SUMIFS(REA_9536!$H:$H,REA_9536!$C:$C,"&lt;="&amp;$B26,REA_9536!$D:$D,G$6)-SUM(G$8:G25)</f>
        <v>0</v>
      </c>
      <c r="H26" s="16">
        <f>SUMIFS(REA_9536!$H:$H,REA_9536!$C:$C,"&lt;="&amp;$B26,REA_9536!$D:$D,H$6)-SUM(H$8:H25)</f>
        <v>0</v>
      </c>
      <c r="I26" s="16">
        <f>SUMIFS(REA_9536!$H:$H,REA_9536!$C:$C,"&lt;="&amp;$B26,REA_9536!$D:$D,I$6)-SUM(I$8:I25)</f>
        <v>0</v>
      </c>
      <c r="J26" s="16">
        <f>SUMIFS(REA_9536!$H:$H,REA_9536!$C:$C,"&lt;="&amp;$B26,REA_9536!$D:$D,J$6)-SUM(J$8:J25)</f>
        <v>0</v>
      </c>
      <c r="K26" s="16">
        <f>SUMIFS(REA_9536!$H:$H,REA_9536!$C:$C,"&lt;="&amp;$B26,REA_9536!$D:$D,K$6)-SUM(K$8:K25)</f>
        <v>0</v>
      </c>
      <c r="L26" s="16">
        <f>SUMIFS(REA_9536!$H:$H,REA_9536!$C:$C,"&lt;="&amp;$B26,REA_9536!$D:$D,L$6)-SUM(L$8:L25)</f>
        <v>0</v>
      </c>
      <c r="M26" s="16">
        <f>SUMIFS(REA_9536!$H:$H,REA_9536!$C:$C,"&lt;="&amp;$B26,REA_9536!$D:$D,M$6)-SUM(M$8:M25)</f>
        <v>0</v>
      </c>
      <c r="N26" s="16">
        <f>SUMIFS(REA_9536!$H:$H,REA_9536!$C:$C,"&lt;="&amp;$B26,REA_9536!$D:$D,N$6)-SUM(N$8:N25)</f>
        <v>0</v>
      </c>
      <c r="O26" s="16">
        <f t="shared" ref="O26" si="7">SUM(C26:N26)</f>
        <v>0</v>
      </c>
    </row>
    <row r="27" spans="2:15">
      <c r="B27" s="15">
        <v>44804</v>
      </c>
      <c r="C27" s="16">
        <f>SUMIFS(REA_9536!$H:$H,REA_9536!$C:$C,"&lt;="&amp;$B27,REA_9536!$D:$D,C$6)-SUM(C$8:C26)</f>
        <v>0</v>
      </c>
      <c r="D27" s="16">
        <f>SUMIFS(REA_9536!$H:$H,REA_9536!$C:$C,"&lt;="&amp;$B27,REA_9536!$D:$D,D$6)-SUM(D$8:D26)</f>
        <v>0</v>
      </c>
      <c r="E27" s="16">
        <f>SUMIFS(REA_9536!$H:$H,REA_9536!$C:$C,"&lt;="&amp;$B27,REA_9536!$D:$D,E$6)-SUM(E$8:E26)</f>
        <v>0</v>
      </c>
      <c r="F27" s="16">
        <f>SUMIFS(REA_9536!$H:$H,REA_9536!$C:$C,"&lt;="&amp;$B27,REA_9536!$D:$D,F$6)-SUM(F$8:F26)</f>
        <v>2692352.28</v>
      </c>
      <c r="G27" s="16">
        <f>SUMIFS(REA_9536!$H:$H,REA_9536!$C:$C,"&lt;="&amp;$B27,REA_9536!$D:$D,G$6)-SUM(G$8:G26)</f>
        <v>0</v>
      </c>
      <c r="H27" s="16">
        <f>SUMIFS(REA_9536!$H:$H,REA_9536!$C:$C,"&lt;="&amp;$B27,REA_9536!$D:$D,H$6)-SUM(H$8:H26)</f>
        <v>0</v>
      </c>
      <c r="I27" s="16">
        <f>SUMIFS(REA_9536!$H:$H,REA_9536!$C:$C,"&lt;="&amp;$B27,REA_9536!$D:$D,I$6)-SUM(I$8:I26)</f>
        <v>3619639.4</v>
      </c>
      <c r="J27" s="16">
        <f>SUMIFS(REA_9536!$H:$H,REA_9536!$C:$C,"&lt;="&amp;$B27,REA_9536!$D:$D,J$6)-SUM(J$8:J26)</f>
        <v>0</v>
      </c>
      <c r="K27" s="16">
        <f>SUMIFS(REA_9536!$H:$H,REA_9536!$C:$C,"&lt;="&amp;$B27,REA_9536!$D:$D,K$6)-SUM(K$8:K26)</f>
        <v>0</v>
      </c>
      <c r="L27" s="16">
        <f>SUMIFS(REA_9536!$H:$H,REA_9536!$C:$C,"&lt;="&amp;$B27,REA_9536!$D:$D,L$6)-SUM(L$8:L26)</f>
        <v>0</v>
      </c>
      <c r="M27" s="16">
        <f>SUMIFS(REA_9536!$H:$H,REA_9536!$C:$C,"&lt;="&amp;$B27,REA_9536!$D:$D,M$6)-SUM(M$8:M26)</f>
        <v>0</v>
      </c>
      <c r="N27" s="16">
        <f>SUMIFS(REA_9536!$H:$H,REA_9536!$C:$C,"&lt;="&amp;$B27,REA_9536!$D:$D,N$6)-SUM(N$8:N26)</f>
        <v>0</v>
      </c>
      <c r="O27" s="16">
        <f t="shared" ref="O27" si="8">SUM(C27:N27)</f>
        <v>6311991.6799999997</v>
      </c>
    </row>
    <row r="28" spans="2:15">
      <c r="B28" s="15">
        <v>44834</v>
      </c>
      <c r="C28" s="16">
        <f>SUMIFS(REA_9536!$H:$H,REA_9536!$C:$C,"&lt;="&amp;$B28,REA_9536!$D:$D,C$6)-SUM(C$8:C27)</f>
        <v>0</v>
      </c>
      <c r="D28" s="16">
        <f>SUMIFS(REA_9536!$H:$H,REA_9536!$C:$C,"&lt;="&amp;$B28,REA_9536!$D:$D,D$6)-SUM(D$8:D27)</f>
        <v>0</v>
      </c>
      <c r="E28" s="16">
        <f>SUMIFS(REA_9536!$H:$H,REA_9536!$C:$C,"&lt;="&amp;$B28,REA_9536!$D:$D,E$6)-SUM(E$8:E27)</f>
        <v>0</v>
      </c>
      <c r="F28" s="16">
        <f>SUMIFS(REA_9536!$H:$H,REA_9536!$C:$C,"&lt;="&amp;$B28,REA_9536!$D:$D,F$6)-SUM(F$8:F27)</f>
        <v>0</v>
      </c>
      <c r="G28" s="16">
        <f>SUMIFS(REA_9536!$H:$H,REA_9536!$C:$C,"&lt;="&amp;$B28,REA_9536!$D:$D,G$6)-SUM(G$8:G27)</f>
        <v>0</v>
      </c>
      <c r="H28" s="16">
        <f>SUMIFS(REA_9536!$H:$H,REA_9536!$C:$C,"&lt;="&amp;$B28,REA_9536!$D:$D,H$6)-SUM(H$8:H27)</f>
        <v>0</v>
      </c>
      <c r="I28" s="16">
        <f>SUMIFS(REA_9536!$H:$H,REA_9536!$C:$C,"&lt;="&amp;$B28,REA_9536!$D:$D,I$6)-SUM(I$8:I27)</f>
        <v>3619639.3999999994</v>
      </c>
      <c r="J28" s="16">
        <f>SUMIFS(REA_9536!$H:$H,REA_9536!$C:$C,"&lt;="&amp;$B28,REA_9536!$D:$D,J$6)-SUM(J$8:J27)</f>
        <v>0</v>
      </c>
      <c r="K28" s="16">
        <f>SUMIFS(REA_9536!$H:$H,REA_9536!$C:$C,"&lt;="&amp;$B28,REA_9536!$D:$D,K$6)-SUM(K$8:K27)</f>
        <v>0</v>
      </c>
      <c r="L28" s="16">
        <f>SUMIFS(REA_9536!$H:$H,REA_9536!$C:$C,"&lt;="&amp;$B28,REA_9536!$D:$D,L$6)-SUM(L$8:L27)</f>
        <v>0</v>
      </c>
      <c r="M28" s="16">
        <f>SUMIFS(REA_9536!$H:$H,REA_9536!$C:$C,"&lt;="&amp;$B28,REA_9536!$D:$D,M$6)-SUM(M$8:M27)</f>
        <v>0</v>
      </c>
      <c r="N28" s="16">
        <f>SUMIFS(REA_9536!$H:$H,REA_9536!$C:$C,"&lt;="&amp;$B28,REA_9536!$D:$D,N$6)-SUM(N$8:N27)</f>
        <v>0</v>
      </c>
      <c r="O28" s="16">
        <f t="shared" ref="O28" si="9">SUM(C28:N28)</f>
        <v>3619639.3999999994</v>
      </c>
    </row>
    <row r="29" spans="2:15">
      <c r="B29" s="15">
        <v>44865</v>
      </c>
      <c r="C29" s="16">
        <f>SUMIFS(REA_9536!$H:$H,REA_9536!$C:$C,"&lt;="&amp;$B29,REA_9536!$D:$D,C$6)-SUM(C$8:C28)</f>
        <v>0</v>
      </c>
      <c r="D29" s="16">
        <f>SUMIFS(REA_9536!$H:$H,REA_9536!$C:$C,"&lt;="&amp;$B29,REA_9536!$D:$D,D$6)-SUM(D$8:D28)</f>
        <v>0</v>
      </c>
      <c r="E29" s="16">
        <f>SUMIFS(REA_9536!$H:$H,REA_9536!$C:$C,"&lt;="&amp;$B29,REA_9536!$D:$D,E$6)-SUM(E$8:E28)</f>
        <v>0</v>
      </c>
      <c r="F29" s="16">
        <f>SUMIFS(REA_9536!$H:$H,REA_9536!$C:$C,"&lt;="&amp;$B29,REA_9536!$D:$D,F$6)-SUM(F$8:F28)</f>
        <v>0</v>
      </c>
      <c r="G29" s="16">
        <f>SUMIFS(REA_9536!$H:$H,REA_9536!$C:$C,"&lt;="&amp;$B29,REA_9536!$D:$D,G$6)-SUM(G$8:G28)</f>
        <v>0</v>
      </c>
      <c r="H29" s="16">
        <f>SUMIFS(REA_9536!$H:$H,REA_9536!$C:$C,"&lt;="&amp;$B29,REA_9536!$D:$D,H$6)-SUM(H$8:H28)</f>
        <v>0</v>
      </c>
      <c r="I29" s="16">
        <f>SUMIFS(REA_9536!$H:$H,REA_9536!$C:$C,"&lt;="&amp;$B29,REA_9536!$D:$D,I$6)-SUM(I$8:I28)</f>
        <v>0</v>
      </c>
      <c r="J29" s="16">
        <f>SUMIFS(REA_9536!$H:$H,REA_9536!$C:$C,"&lt;="&amp;$B29,REA_9536!$D:$D,J$6)-SUM(J$8:J28)</f>
        <v>0</v>
      </c>
      <c r="K29" s="16">
        <f>SUMIFS(REA_9536!$H:$H,REA_9536!$C:$C,"&lt;="&amp;$B29,REA_9536!$D:$D,K$6)-SUM(K$8:K28)</f>
        <v>0</v>
      </c>
      <c r="L29" s="16">
        <f>SUMIFS(REA_9536!$H:$H,REA_9536!$C:$C,"&lt;="&amp;$B29,REA_9536!$D:$D,L$6)-SUM(L$8:L28)</f>
        <v>0</v>
      </c>
      <c r="M29" s="16">
        <f>SUMIFS(REA_9536!$H:$H,REA_9536!$C:$C,"&lt;="&amp;$B29,REA_9536!$D:$D,M$6)-SUM(M$8:M28)</f>
        <v>0</v>
      </c>
      <c r="N29" s="16">
        <f>SUMIFS(REA_9536!$H:$H,REA_9536!$C:$C,"&lt;="&amp;$B29,REA_9536!$D:$D,N$6)-SUM(N$8:N28)</f>
        <v>0</v>
      </c>
      <c r="O29" s="16">
        <f t="shared" ref="O29" si="10">SUM(C29:N29)</f>
        <v>0</v>
      </c>
    </row>
    <row r="30" spans="2:15">
      <c r="B30" s="15">
        <v>44895</v>
      </c>
      <c r="C30" s="16">
        <f>SUMIFS(REA_9536!$H:$H,REA_9536!$C:$C,"&lt;="&amp;$B30,REA_9536!$D:$D,C$6)-SUM(C$8:C29)</f>
        <v>0</v>
      </c>
      <c r="D30" s="16">
        <f>SUMIFS(REA_9536!$H:$H,REA_9536!$C:$C,"&lt;="&amp;$B30,REA_9536!$D:$D,D$6)-SUM(D$8:D29)</f>
        <v>0</v>
      </c>
      <c r="E30" s="16">
        <f>SUMIFS(REA_9536!$H:$H,REA_9536!$C:$C,"&lt;="&amp;$B30,REA_9536!$D:$D,E$6)-SUM(E$8:E29)</f>
        <v>0</v>
      </c>
      <c r="F30" s="16">
        <f>SUMIFS(REA_9536!$H:$H,REA_9536!$C:$C,"&lt;="&amp;$B30,REA_9536!$D:$D,F$6)-SUM(F$8:F29)</f>
        <v>0</v>
      </c>
      <c r="G30" s="16">
        <f>SUMIFS(REA_9536!$H:$H,REA_9536!$C:$C,"&lt;="&amp;$B30,REA_9536!$D:$D,G$6)-SUM(G$8:G29)</f>
        <v>0</v>
      </c>
      <c r="H30" s="16">
        <f>SUMIFS(REA_9536!$H:$H,REA_9536!$C:$C,"&lt;="&amp;$B30,REA_9536!$D:$D,H$6)-SUM(H$8:H29)</f>
        <v>0</v>
      </c>
      <c r="I30" s="16">
        <f>SUMIFS(REA_9536!$H:$H,REA_9536!$C:$C,"&lt;="&amp;$B30,REA_9536!$D:$D,I$6)-SUM(I$8:I29)</f>
        <v>0</v>
      </c>
      <c r="J30" s="16">
        <f>SUMIFS(REA_9536!$H:$H,REA_9536!$C:$C,"&lt;="&amp;$B30,REA_9536!$D:$D,J$6)-SUM(J$8:J29)</f>
        <v>0</v>
      </c>
      <c r="K30" s="16">
        <f>SUMIFS(REA_9536!$H:$H,REA_9536!$C:$C,"&lt;="&amp;$B30,REA_9536!$D:$D,K$6)-SUM(K$8:K29)</f>
        <v>0</v>
      </c>
      <c r="L30" s="16">
        <f>SUMIFS(REA_9536!$H:$H,REA_9536!$C:$C,"&lt;="&amp;$B30,REA_9536!$D:$D,L$6)-SUM(L$8:L29)</f>
        <v>0</v>
      </c>
      <c r="M30" s="16">
        <f>SUMIFS(REA_9536!$H:$H,REA_9536!$C:$C,"&lt;="&amp;$B30,REA_9536!$D:$D,M$6)-SUM(M$8:M29)</f>
        <v>0</v>
      </c>
      <c r="N30" s="16">
        <f>SUMIFS(REA_9536!$H:$H,REA_9536!$C:$C,"&lt;="&amp;$B30,REA_9536!$D:$D,N$6)-SUM(N$8:N29)</f>
        <v>0</v>
      </c>
      <c r="O30" s="16">
        <f t="shared" ref="O30" si="11">SUM(C30:N30)</f>
        <v>0</v>
      </c>
    </row>
    <row r="31" spans="2:15">
      <c r="B31" s="15">
        <v>44926</v>
      </c>
      <c r="C31" s="16">
        <f>SUMIFS(REA_9536!$H:$H,REA_9536!$C:$C,"&lt;="&amp;$B31,REA_9536!$D:$D,C$6)-SUM(C$8:C30)</f>
        <v>0</v>
      </c>
      <c r="D31" s="16">
        <f>SUMIFS(REA_9536!$H:$H,REA_9536!$C:$C,"&lt;="&amp;$B31,REA_9536!$D:$D,D$6)-SUM(D$8:D30)</f>
        <v>0</v>
      </c>
      <c r="E31" s="16">
        <f>SUMIFS(REA_9536!$H:$H,REA_9536!$C:$C,"&lt;="&amp;$B31,REA_9536!$D:$D,E$6)-SUM(E$8:E30)</f>
        <v>0</v>
      </c>
      <c r="F31" s="16">
        <f>SUMIFS(REA_9536!$H:$H,REA_9536!$C:$C,"&lt;="&amp;$B31,REA_9536!$D:$D,F$6)-SUM(F$8:F30)</f>
        <v>0</v>
      </c>
      <c r="G31" s="16">
        <f>SUMIFS(REA_9536!$H:$H,REA_9536!$C:$C,"&lt;="&amp;$B31,REA_9536!$D:$D,G$6)-SUM(G$8:G30)</f>
        <v>0</v>
      </c>
      <c r="H31" s="16">
        <f>SUMIFS(REA_9536!$H:$H,REA_9536!$C:$C,"&lt;="&amp;$B31,REA_9536!$D:$D,H$6)-SUM(H$8:H30)</f>
        <v>0</v>
      </c>
      <c r="I31" s="16">
        <f>SUMIFS(REA_9536!$H:$H,REA_9536!$C:$C,"&lt;="&amp;$B31,REA_9536!$D:$D,I$6)-SUM(I$8:I30)</f>
        <v>3619639.4000000004</v>
      </c>
      <c r="J31" s="16">
        <f>SUMIFS(REA_9536!$H:$H,REA_9536!$C:$C,"&lt;="&amp;$B31,REA_9536!$D:$D,J$6)-SUM(J$8:J30)</f>
        <v>0</v>
      </c>
      <c r="K31" s="16">
        <f>SUMIFS(REA_9536!$H:$H,REA_9536!$C:$C,"&lt;="&amp;$B31,REA_9536!$D:$D,K$6)-SUM(K$8:K30)</f>
        <v>0</v>
      </c>
      <c r="L31" s="16">
        <f>SUMIFS(REA_9536!$H:$H,REA_9536!$C:$C,"&lt;="&amp;$B31,REA_9536!$D:$D,L$6)-SUM(L$8:L30)</f>
        <v>0</v>
      </c>
      <c r="M31" s="16">
        <f>SUMIFS(REA_9536!$H:$H,REA_9536!$C:$C,"&lt;="&amp;$B31,REA_9536!$D:$D,M$6)-SUM(M$8:M30)</f>
        <v>0</v>
      </c>
      <c r="N31" s="16">
        <f>SUMIFS(REA_9536!$H:$H,REA_9536!$C:$C,"&lt;="&amp;$B31,REA_9536!$D:$D,N$6)-SUM(N$8:N30)</f>
        <v>0</v>
      </c>
      <c r="O31" s="16">
        <f t="shared" ref="O31:O40" si="12">SUM(C31:N31)</f>
        <v>3619639.4000000004</v>
      </c>
    </row>
    <row r="32" spans="2:15">
      <c r="B32" s="15">
        <v>44957</v>
      </c>
      <c r="C32" s="16">
        <f>SUMIFS(REA_9536!$H:$H,REA_9536!$C:$C,"&lt;="&amp;$B32,REA_9536!$D:$D,C$6)-SUM(C$8:C31)</f>
        <v>0</v>
      </c>
      <c r="D32" s="16">
        <f>SUMIFS(REA_9536!$H:$H,REA_9536!$C:$C,"&lt;="&amp;$B32,REA_9536!$D:$D,D$6)-SUM(D$8:D31)</f>
        <v>0</v>
      </c>
      <c r="E32" s="16">
        <f>SUMIFS(REA_9536!$H:$H,REA_9536!$C:$C,"&lt;="&amp;$B32,REA_9536!$D:$D,E$6)-SUM(E$8:E31)</f>
        <v>0</v>
      </c>
      <c r="F32" s="16">
        <f>SUMIFS(REA_9536!$H:$H,REA_9536!$C:$C,"&lt;="&amp;$B32,REA_9536!$D:$D,F$6)-SUM(F$8:F31)</f>
        <v>0</v>
      </c>
      <c r="G32" s="16">
        <f>SUMIFS(REA_9536!$H:$H,REA_9536!$C:$C,"&lt;="&amp;$B32,REA_9536!$D:$D,G$6)-SUM(G$8:G31)</f>
        <v>0</v>
      </c>
      <c r="H32" s="16">
        <f>SUMIFS(REA_9536!$H:$H,REA_9536!$C:$C,"&lt;="&amp;$B32,REA_9536!$D:$D,H$6)-SUM(H$8:H31)</f>
        <v>0</v>
      </c>
      <c r="I32" s="16">
        <f>SUMIFS(REA_9536!$H:$H,REA_9536!$C:$C,"&lt;="&amp;$B32,REA_9536!$D:$D,I$6)-SUM(I$8:I31)</f>
        <v>0</v>
      </c>
      <c r="J32" s="16">
        <f>SUMIFS(REA_9536!$H:$H,REA_9536!$C:$C,"&lt;="&amp;$B32,REA_9536!$D:$D,J$6)-SUM(J$8:J31)</f>
        <v>0</v>
      </c>
      <c r="K32" s="16">
        <f>SUMIFS(REA_9536!$H:$H,REA_9536!$C:$C,"&lt;="&amp;$B32,REA_9536!$D:$D,K$6)-SUM(K$8:K31)</f>
        <v>0</v>
      </c>
      <c r="L32" s="16">
        <f>SUMIFS(REA_9536!$H:$H,REA_9536!$C:$C,"&lt;="&amp;$B32,REA_9536!$D:$D,L$6)-SUM(L$8:L31)</f>
        <v>0</v>
      </c>
      <c r="M32" s="16">
        <f>SUMIFS(REA_9536!$H:$H,REA_9536!$C:$C,"&lt;="&amp;$B32,REA_9536!$D:$D,M$6)-SUM(M$8:M31)</f>
        <v>0</v>
      </c>
      <c r="N32" s="16">
        <f>SUMIFS(REA_9536!$H:$H,REA_9536!$C:$C,"&lt;="&amp;$B32,REA_9536!$D:$D,N$6)-SUM(N$8:N31)</f>
        <v>0</v>
      </c>
      <c r="O32" s="16">
        <f t="shared" si="12"/>
        <v>0</v>
      </c>
    </row>
    <row r="33" spans="2:15">
      <c r="B33" s="15">
        <v>44985</v>
      </c>
      <c r="C33" s="16">
        <f>SUMIFS(REA_9536!$H:$H,REA_9536!$C:$C,"&lt;="&amp;$B33,REA_9536!$D:$D,C$6)-SUM(C$8:C32)</f>
        <v>0</v>
      </c>
      <c r="D33" s="16">
        <f>SUMIFS(REA_9536!$H:$H,REA_9536!$C:$C,"&lt;="&amp;$B33,REA_9536!$D:$D,D$6)-SUM(D$8:D32)</f>
        <v>2788544.2</v>
      </c>
      <c r="E33" s="16">
        <f>SUMIFS(REA_9536!$H:$H,REA_9536!$C:$C,"&lt;="&amp;$B33,REA_9536!$D:$D,E$6)-SUM(E$8:E32)</f>
        <v>0</v>
      </c>
      <c r="F33" s="16">
        <f>SUMIFS(REA_9536!$H:$H,REA_9536!$C:$C,"&lt;="&amp;$B33,REA_9536!$D:$D,F$6)-SUM(F$8:F32)</f>
        <v>0</v>
      </c>
      <c r="G33" s="16">
        <f>SUMIFS(REA_9536!$H:$H,REA_9536!$C:$C,"&lt;="&amp;$B33,REA_9536!$D:$D,G$6)-SUM(G$8:G32)</f>
        <v>7182895.1200000001</v>
      </c>
      <c r="H33" s="16">
        <f>SUMIFS(REA_9536!$H:$H,REA_9536!$C:$C,"&lt;="&amp;$B33,REA_9536!$D:$D,H$6)-SUM(H$8:H32)</f>
        <v>0</v>
      </c>
      <c r="I33" s="16">
        <f>SUMIFS(REA_9536!$H:$H,REA_9536!$C:$C,"&lt;="&amp;$B33,REA_9536!$D:$D,I$6)-SUM(I$8:I32)</f>
        <v>0</v>
      </c>
      <c r="J33" s="16">
        <f>SUMIFS(REA_9536!$H:$H,REA_9536!$C:$C,"&lt;="&amp;$B33,REA_9536!$D:$D,J$6)-SUM(J$8:J32)</f>
        <v>4432251.5199999996</v>
      </c>
      <c r="K33" s="16">
        <f>SUMIFS(REA_9536!$H:$H,REA_9536!$C:$C,"&lt;="&amp;$B33,REA_9536!$D:$D,K$6)-SUM(K$8:K32)</f>
        <v>19666595.059999999</v>
      </c>
      <c r="L33" s="16">
        <f>SUMIFS(REA_9536!$H:$H,REA_9536!$C:$C,"&lt;="&amp;$B33,REA_9536!$D:$D,L$6)-SUM(L$8:L32)</f>
        <v>0</v>
      </c>
      <c r="M33" s="16">
        <f>SUMIFS(REA_9536!$H:$H,REA_9536!$C:$C,"&lt;="&amp;$B33,REA_9536!$D:$D,M$6)-SUM(M$8:M32)</f>
        <v>0</v>
      </c>
      <c r="N33" s="16">
        <f>SUMIFS(REA_9536!$H:$H,REA_9536!$C:$C,"&lt;="&amp;$B33,REA_9536!$D:$D,N$6)-SUM(N$8:N32)</f>
        <v>0</v>
      </c>
      <c r="O33" s="16">
        <f t="shared" si="12"/>
        <v>34070285.899999999</v>
      </c>
    </row>
    <row r="34" spans="2:15">
      <c r="B34" s="15">
        <v>45016</v>
      </c>
      <c r="C34" s="16">
        <f>SUMIFS(REA_9536!$H:$H,REA_9536!$C:$C,"&lt;="&amp;$B34,REA_9536!$D:$D,C$6)-SUM(C$8:C33)</f>
        <v>0</v>
      </c>
      <c r="D34" s="16">
        <f>SUMIFS(REA_9536!$H:$H,REA_9536!$C:$C,"&lt;="&amp;$B34,REA_9536!$D:$D,D$6)-SUM(D$8:D33)</f>
        <v>0</v>
      </c>
      <c r="E34" s="16">
        <f>SUMIFS(REA_9536!$H:$H,REA_9536!$C:$C,"&lt;="&amp;$B34,REA_9536!$D:$D,E$6)-SUM(E$8:E33)</f>
        <v>0</v>
      </c>
      <c r="F34" s="16">
        <f>SUMIFS(REA_9536!$H:$H,REA_9536!$C:$C,"&lt;="&amp;$B34,REA_9536!$D:$D,F$6)-SUM(F$8:F33)</f>
        <v>0</v>
      </c>
      <c r="G34" s="16">
        <f>SUMIFS(REA_9536!$H:$H,REA_9536!$C:$C,"&lt;="&amp;$B34,REA_9536!$D:$D,G$6)-SUM(G$8:G33)</f>
        <v>0</v>
      </c>
      <c r="H34" s="16">
        <f>SUMIFS(REA_9536!$H:$H,REA_9536!$C:$C,"&lt;="&amp;$B34,REA_9536!$D:$D,H$6)-SUM(H$8:H33)</f>
        <v>0</v>
      </c>
      <c r="I34" s="16">
        <f>SUMIFS(REA_9536!$H:$H,REA_9536!$C:$C,"&lt;="&amp;$B34,REA_9536!$D:$D,I$6)-SUM(I$8:I33)</f>
        <v>0</v>
      </c>
      <c r="J34" s="16">
        <f>SUMIFS(REA_9536!$H:$H,REA_9536!$C:$C,"&lt;="&amp;$B34,REA_9536!$D:$D,J$6)-SUM(J$8:J33)</f>
        <v>0</v>
      </c>
      <c r="K34" s="16">
        <f>SUMIFS(REA_9536!$H:$H,REA_9536!$C:$C,"&lt;="&amp;$B34,REA_9536!$D:$D,K$6)-SUM(K$8:K33)</f>
        <v>0</v>
      </c>
      <c r="L34" s="16">
        <f>SUMIFS(REA_9536!$H:$H,REA_9536!$C:$C,"&lt;="&amp;$B34,REA_9536!$D:$D,L$6)-SUM(L$8:L33)</f>
        <v>0</v>
      </c>
      <c r="M34" s="16">
        <f>SUMIFS(REA_9536!$H:$H,REA_9536!$C:$C,"&lt;="&amp;$B34,REA_9536!$D:$D,M$6)-SUM(M$8:M33)</f>
        <v>0</v>
      </c>
      <c r="N34" s="16">
        <f>SUMIFS(REA_9536!$H:$H,REA_9536!$C:$C,"&lt;="&amp;$B34,REA_9536!$D:$D,N$6)-SUM(N$8:N33)</f>
        <v>0</v>
      </c>
      <c r="O34" s="16">
        <f t="shared" si="12"/>
        <v>0</v>
      </c>
    </row>
    <row r="35" spans="2:15">
      <c r="B35" s="15">
        <v>45046</v>
      </c>
      <c r="C35" s="16">
        <f>SUMIFS(REA_9536!$H:$H,REA_9536!$C:$C,"&lt;="&amp;$B35,REA_9536!$D:$D,C$6)-SUM(C$8:C34)</f>
        <v>0</v>
      </c>
      <c r="D35" s="16">
        <f>SUMIFS(REA_9536!$H:$H,REA_9536!$C:$C,"&lt;="&amp;$B35,REA_9536!$D:$D,D$6)-SUM(D$8:D34)</f>
        <v>0</v>
      </c>
      <c r="E35" s="16">
        <f>SUMIFS(REA_9536!$H:$H,REA_9536!$C:$C,"&lt;="&amp;$B35,REA_9536!$D:$D,E$6)-SUM(E$8:E34)</f>
        <v>0</v>
      </c>
      <c r="F35" s="16">
        <f>SUMIFS(REA_9536!$H:$H,REA_9536!$C:$C,"&lt;="&amp;$B35,REA_9536!$D:$D,F$6)-SUM(F$8:F34)</f>
        <v>0</v>
      </c>
      <c r="G35" s="16">
        <f>SUMIFS(REA_9536!$H:$H,REA_9536!$C:$C,"&lt;="&amp;$B35,REA_9536!$D:$D,G$6)-SUM(G$8:G34)</f>
        <v>0</v>
      </c>
      <c r="H35" s="16">
        <f>SUMIFS(REA_9536!$H:$H,REA_9536!$C:$C,"&lt;="&amp;$B35,REA_9536!$D:$D,H$6)-SUM(H$8:H34)</f>
        <v>0</v>
      </c>
      <c r="I35" s="16">
        <f>SUMIFS(REA_9536!$H:$H,REA_9536!$C:$C,"&lt;="&amp;$B35,REA_9536!$D:$D,I$6)-SUM(I$8:I34)</f>
        <v>0</v>
      </c>
      <c r="J35" s="16">
        <f>SUMIFS(REA_9536!$H:$H,REA_9536!$C:$C,"&lt;="&amp;$B35,REA_9536!$D:$D,J$6)-SUM(J$8:J34)</f>
        <v>0</v>
      </c>
      <c r="K35" s="16">
        <f>SUMIFS(REA_9536!$H:$H,REA_9536!$C:$C,"&lt;="&amp;$B35,REA_9536!$D:$D,K$6)-SUM(K$8:K34)</f>
        <v>0</v>
      </c>
      <c r="L35" s="16">
        <f>SUMIFS(REA_9536!$H:$H,REA_9536!$C:$C,"&lt;="&amp;$B35,REA_9536!$D:$D,L$6)-SUM(L$8:L34)</f>
        <v>0</v>
      </c>
      <c r="M35" s="16">
        <f>SUMIFS(REA_9536!$H:$H,REA_9536!$C:$C,"&lt;="&amp;$B35,REA_9536!$D:$D,M$6)-SUM(M$8:M34)</f>
        <v>0</v>
      </c>
      <c r="N35" s="16">
        <f>SUMIFS(REA_9536!$H:$H,REA_9536!$C:$C,"&lt;="&amp;$B35,REA_9536!$D:$D,N$6)-SUM(N$8:N34)</f>
        <v>0</v>
      </c>
      <c r="O35" s="16">
        <f t="shared" si="12"/>
        <v>0</v>
      </c>
    </row>
    <row r="36" spans="2:15">
      <c r="B36" s="15">
        <v>45077</v>
      </c>
      <c r="C36" s="16">
        <f>SUMIFS(REA_9536!$H:$H,REA_9536!$C:$C,"&lt;="&amp;$B36,REA_9536!$D:$D,C$6)-SUM(C$8:C35)</f>
        <v>0</v>
      </c>
      <c r="D36" s="16">
        <f>SUMIFS(REA_9536!$H:$H,REA_9536!$C:$C,"&lt;="&amp;$B36,REA_9536!$D:$D,D$6)-SUM(D$8:D35)</f>
        <v>0</v>
      </c>
      <c r="E36" s="16">
        <f>SUMIFS(REA_9536!$H:$H,REA_9536!$C:$C,"&lt;="&amp;$B36,REA_9536!$D:$D,E$6)-SUM(E$8:E35)</f>
        <v>0</v>
      </c>
      <c r="F36" s="16">
        <f>SUMIFS(REA_9536!$H:$H,REA_9536!$C:$C,"&lt;="&amp;$B36,REA_9536!$D:$D,F$6)-SUM(F$8:F35)</f>
        <v>0</v>
      </c>
      <c r="G36" s="16">
        <f>SUMIFS(REA_9536!$H:$H,REA_9536!$C:$C,"&lt;="&amp;$B36,REA_9536!$D:$D,G$6)-SUM(G$8:G35)</f>
        <v>0</v>
      </c>
      <c r="H36" s="16">
        <f>SUMIFS(REA_9536!$H:$H,REA_9536!$C:$C,"&lt;="&amp;$B36,REA_9536!$D:$D,H$6)-SUM(H$8:H35)</f>
        <v>0</v>
      </c>
      <c r="I36" s="16">
        <f>SUMIFS(REA_9536!$H:$H,REA_9536!$C:$C,"&lt;="&amp;$B36,REA_9536!$D:$D,I$6)-SUM(I$8:I35)</f>
        <v>3619639.3800000008</v>
      </c>
      <c r="J36" s="16">
        <f>SUMIFS(REA_9536!$H:$H,REA_9536!$C:$C,"&lt;="&amp;$B36,REA_9536!$D:$D,J$6)-SUM(J$8:J35)</f>
        <v>0</v>
      </c>
      <c r="K36" s="16">
        <f>SUMIFS(REA_9536!$H:$H,REA_9536!$C:$C,"&lt;="&amp;$B36,REA_9536!$D:$D,K$6)-SUM(K$8:K35)</f>
        <v>0</v>
      </c>
      <c r="L36" s="16">
        <f>SUMIFS(REA_9536!$H:$H,REA_9536!$C:$C,"&lt;="&amp;$B36,REA_9536!$D:$D,L$6)-SUM(L$8:L35)</f>
        <v>0</v>
      </c>
      <c r="M36" s="16">
        <f>SUMIFS(REA_9536!$H:$H,REA_9536!$C:$C,"&lt;="&amp;$B36,REA_9536!$D:$D,M$6)-SUM(M$8:M35)</f>
        <v>0</v>
      </c>
      <c r="N36" s="16">
        <f>SUMIFS(REA_9536!$H:$H,REA_9536!$C:$C,"&lt;="&amp;$B36,REA_9536!$D:$D,N$6)-SUM(N$8:N35)</f>
        <v>0</v>
      </c>
      <c r="O36" s="16">
        <f t="shared" si="12"/>
        <v>3619639.3800000008</v>
      </c>
    </row>
    <row r="37" spans="2:15">
      <c r="B37" s="15">
        <v>45107</v>
      </c>
      <c r="C37" s="16">
        <f>SUMIFS(REA_9536!$H:$H,REA_9536!$C:$C,"&lt;="&amp;$B37,REA_9536!$D:$D,C$6)-SUM(C$8:C36)</f>
        <v>0</v>
      </c>
      <c r="D37" s="16">
        <f>SUMIFS(REA_9536!$H:$H,REA_9536!$C:$C,"&lt;="&amp;$B37,REA_9536!$D:$D,D$6)-SUM(D$8:D36)</f>
        <v>0</v>
      </c>
      <c r="E37" s="16">
        <f>SUMIFS(REA_9536!$H:$H,REA_9536!$C:$C,"&lt;="&amp;$B37,REA_9536!$D:$D,E$6)-SUM(E$8:E36)</f>
        <v>0</v>
      </c>
      <c r="F37" s="16">
        <f>SUMIFS(REA_9536!$H:$H,REA_9536!$C:$C,"&lt;="&amp;$B37,REA_9536!$D:$D,F$6)-SUM(F$8:F36)</f>
        <v>0</v>
      </c>
      <c r="G37" s="16">
        <f>SUMIFS(REA_9536!$H:$H,REA_9536!$C:$C,"&lt;="&amp;$B37,REA_9536!$D:$D,G$6)-SUM(G$8:G36)</f>
        <v>0</v>
      </c>
      <c r="H37" s="16">
        <f>SUMIFS(REA_9536!$H:$H,REA_9536!$C:$C,"&lt;="&amp;$B37,REA_9536!$D:$D,H$6)-SUM(H$8:H36)</f>
        <v>0</v>
      </c>
      <c r="I37" s="16">
        <f>SUMIFS(REA_9536!$H:$H,REA_9536!$C:$C,"&lt;="&amp;$B37,REA_9536!$D:$D,I$6)-SUM(I$8:I36)</f>
        <v>0</v>
      </c>
      <c r="J37" s="16">
        <f>SUMIFS(REA_9536!$H:$H,REA_9536!$C:$C,"&lt;="&amp;$B37,REA_9536!$D:$D,J$6)-SUM(J$8:J36)</f>
        <v>0</v>
      </c>
      <c r="K37" s="16">
        <f>SUMIFS(REA_9536!$H:$H,REA_9536!$C:$C,"&lt;="&amp;$B37,REA_9536!$D:$D,K$6)-SUM(K$8:K36)</f>
        <v>0</v>
      </c>
      <c r="L37" s="16">
        <f>SUMIFS(REA_9536!$H:$H,REA_9536!$C:$C,"&lt;="&amp;$B37,REA_9536!$D:$D,L$6)-SUM(L$8:L36)</f>
        <v>0</v>
      </c>
      <c r="M37" s="16">
        <f>SUMIFS(REA_9536!$H:$H,REA_9536!$C:$C,"&lt;="&amp;$B37,REA_9536!$D:$D,M$6)-SUM(M$8:M36)</f>
        <v>0</v>
      </c>
      <c r="N37" s="16">
        <f>SUMIFS(REA_9536!$H:$H,REA_9536!$C:$C,"&lt;="&amp;$B37,REA_9536!$D:$D,N$6)-SUM(N$8:N36)</f>
        <v>0</v>
      </c>
      <c r="O37" s="16">
        <f t="shared" si="12"/>
        <v>0</v>
      </c>
    </row>
    <row r="38" spans="2:15">
      <c r="B38" s="15">
        <v>45138</v>
      </c>
      <c r="C38" s="16">
        <f>SUMIFS(REA_9536!$H:$H,REA_9536!$C:$C,"&lt;="&amp;$B38,REA_9536!$D:$D,C$6)-SUM(C$8:C37)</f>
        <v>0</v>
      </c>
      <c r="D38" s="16">
        <f>SUMIFS(REA_9536!$H:$H,REA_9536!$C:$C,"&lt;="&amp;$B38,REA_9536!$D:$D,D$6)-SUM(D$8:D37)</f>
        <v>2788544.2</v>
      </c>
      <c r="E38" s="16">
        <f>SUMIFS(REA_9536!$H:$H,REA_9536!$C:$C,"&lt;="&amp;$B38,REA_9536!$D:$D,E$6)-SUM(E$8:E37)</f>
        <v>2715520.67</v>
      </c>
      <c r="F38" s="16">
        <f>SUMIFS(REA_9536!$H:$H,REA_9536!$C:$C,"&lt;="&amp;$B38,REA_9536!$D:$D,F$6)-SUM(F$8:F37)</f>
        <v>0</v>
      </c>
      <c r="G38" s="16">
        <f>SUMIFS(REA_9536!$H:$H,REA_9536!$C:$C,"&lt;="&amp;$B38,REA_9536!$D:$D,G$6)-SUM(G$8:G37)</f>
        <v>0</v>
      </c>
      <c r="H38" s="16">
        <f>SUMIFS(REA_9536!$H:$H,REA_9536!$C:$C,"&lt;="&amp;$B38,REA_9536!$D:$D,H$6)-SUM(H$8:H37)</f>
        <v>0</v>
      </c>
      <c r="I38" s="16">
        <f>SUMIFS(REA_9536!$H:$H,REA_9536!$C:$C,"&lt;="&amp;$B38,REA_9536!$D:$D,I$6)-SUM(I$8:I37)</f>
        <v>0</v>
      </c>
      <c r="J38" s="16">
        <f>SUMIFS(REA_9536!$H:$H,REA_9536!$C:$C,"&lt;="&amp;$B38,REA_9536!$D:$D,J$6)-SUM(J$8:J37)</f>
        <v>0</v>
      </c>
      <c r="K38" s="16">
        <f>SUMIFS(REA_9536!$H:$H,REA_9536!$C:$C,"&lt;="&amp;$B38,REA_9536!$D:$D,K$6)-SUM(K$8:K37)</f>
        <v>0</v>
      </c>
      <c r="L38" s="16">
        <f>SUMIFS(REA_9536!$H:$H,REA_9536!$C:$C,"&lt;="&amp;$B38,REA_9536!$D:$D,L$6)-SUM(L$8:L37)</f>
        <v>0</v>
      </c>
      <c r="M38" s="16">
        <f>SUMIFS(REA_9536!$H:$H,REA_9536!$C:$C,"&lt;="&amp;$B38,REA_9536!$D:$D,M$6)-SUM(M$8:M37)</f>
        <v>0</v>
      </c>
      <c r="N38" s="16">
        <f>SUMIFS(REA_9536!$H:$H,REA_9536!$C:$C,"&lt;="&amp;$B38,REA_9536!$D:$D,N$6)-SUM(N$8:N37)</f>
        <v>16552367.92</v>
      </c>
      <c r="O38" s="16">
        <f t="shared" ref="O38" si="13">SUM(C38:N38)</f>
        <v>22056432.789999999</v>
      </c>
    </row>
    <row r="39" spans="2:15">
      <c r="B39" s="15">
        <v>45169</v>
      </c>
      <c r="C39" s="16">
        <f>SUMIFS(REA_9536!$H:$H,REA_9536!$C:$C,"&lt;="&amp;$B39,REA_9536!$D:$D,C$6)-SUM(C$8:C38)</f>
        <v>0</v>
      </c>
      <c r="D39" s="16">
        <f>SUMIFS(REA_9536!$H:$H,REA_9536!$C:$C,"&lt;="&amp;$B39,REA_9536!$D:$D,D$6)-SUM(D$8:D38)</f>
        <v>0</v>
      </c>
      <c r="E39" s="16">
        <f>SUMIFS(REA_9536!$H:$H,REA_9536!$C:$C,"&lt;="&amp;$B39,REA_9536!$D:$D,E$6)-SUM(E$8:E38)</f>
        <v>0</v>
      </c>
      <c r="F39" s="16">
        <f>SUMIFS(REA_9536!$H:$H,REA_9536!$C:$C,"&lt;="&amp;$B39,REA_9536!$D:$D,F$6)-SUM(F$8:F38)</f>
        <v>0</v>
      </c>
      <c r="G39" s="16">
        <f>SUMIFS(REA_9536!$H:$H,REA_9536!$C:$C,"&lt;="&amp;$B39,REA_9536!$D:$D,G$6)-SUM(G$8:G38)</f>
        <v>0</v>
      </c>
      <c r="H39" s="16">
        <f>SUMIFS(REA_9536!$H:$H,REA_9536!$C:$C,"&lt;="&amp;$B39,REA_9536!$D:$D,H$6)-SUM(H$8:H38)</f>
        <v>0</v>
      </c>
      <c r="I39" s="16">
        <f>SUMIFS(REA_9536!$H:$H,REA_9536!$C:$C,"&lt;="&amp;$B39,REA_9536!$D:$D,I$6)-SUM(I$8:I38)</f>
        <v>0</v>
      </c>
      <c r="J39" s="16">
        <f>SUMIFS(REA_9536!$H:$H,REA_9536!$C:$C,"&lt;="&amp;$B39,REA_9536!$D:$D,J$6)-SUM(J$8:J38)</f>
        <v>0</v>
      </c>
      <c r="K39" s="16">
        <f>SUMIFS(REA_9536!$H:$H,REA_9536!$C:$C,"&lt;="&amp;$B39,REA_9536!$D:$D,K$6)-SUM(K$8:K38)</f>
        <v>0</v>
      </c>
      <c r="L39" s="16">
        <f>SUMIFS(REA_9536!$H:$H,REA_9536!$C:$C,"&lt;="&amp;$B39,REA_9536!$D:$D,L$6)-SUM(L$8:L38)</f>
        <v>0</v>
      </c>
      <c r="M39" s="16">
        <f>SUMIFS(REA_9536!$H:$H,REA_9536!$C:$C,"&lt;="&amp;$B39,REA_9536!$D:$D,M$6)-SUM(M$8:M38)</f>
        <v>0</v>
      </c>
      <c r="N39" s="16">
        <f>SUMIFS(REA_9536!$H:$H,REA_9536!$C:$C,"&lt;="&amp;$B39,REA_9536!$D:$D,N$6)-SUM(N$8:N38)</f>
        <v>0</v>
      </c>
      <c r="O39" s="16">
        <f t="shared" si="12"/>
        <v>0</v>
      </c>
    </row>
    <row r="40" spans="2:15">
      <c r="B40" s="15">
        <v>45199</v>
      </c>
      <c r="C40" s="16">
        <f>SUMIFS(REA_9536!$H:$H,REA_9536!$C:$C,"&lt;="&amp;$B40,REA_9536!$D:$D,C$6)-SUM(C$8:C39)</f>
        <v>0</v>
      </c>
      <c r="D40" s="16">
        <f>SUMIFS(REA_9536!$H:$H,REA_9536!$C:$C,"&lt;="&amp;$B40,REA_9536!$D:$D,D$6)-SUM(D$8:D39)</f>
        <v>0</v>
      </c>
      <c r="E40" s="16">
        <f>SUMIFS(REA_9536!$H:$H,REA_9536!$C:$C,"&lt;="&amp;$B40,REA_9536!$D:$D,E$6)-SUM(E$8:E39)</f>
        <v>0</v>
      </c>
      <c r="F40" s="16">
        <f>SUMIFS(REA_9536!$H:$H,REA_9536!$C:$C,"&lt;="&amp;$B40,REA_9536!$D:$D,F$6)-SUM(F$8:F39)</f>
        <v>0</v>
      </c>
      <c r="G40" s="16">
        <f>SUMIFS(REA_9536!$H:$H,REA_9536!$C:$C,"&lt;="&amp;$B40,REA_9536!$D:$D,G$6)-SUM(G$8:G39)</f>
        <v>0</v>
      </c>
      <c r="H40" s="16">
        <f>SUMIFS(REA_9536!$H:$H,REA_9536!$C:$C,"&lt;="&amp;$B40,REA_9536!$D:$D,H$6)-SUM(H$8:H39)</f>
        <v>0</v>
      </c>
      <c r="I40" s="16">
        <f>SUMIFS(REA_9536!$H:$H,REA_9536!$C:$C,"&lt;="&amp;$B40,REA_9536!$D:$D,I$6)-SUM(I$8:I39)</f>
        <v>0</v>
      </c>
      <c r="J40" s="16">
        <f>SUMIFS(REA_9536!$H:$H,REA_9536!$C:$C,"&lt;="&amp;$B40,REA_9536!$D:$D,J$6)-SUM(J$8:J39)</f>
        <v>4432251.5199999996</v>
      </c>
      <c r="K40" s="16">
        <f>SUMIFS(REA_9536!$H:$H,REA_9536!$C:$C,"&lt;="&amp;$B40,REA_9536!$D:$D,K$6)-SUM(K$8:K39)</f>
        <v>0</v>
      </c>
      <c r="L40" s="16">
        <f>SUMIFS(REA_9536!$H:$H,REA_9536!$C:$C,"&lt;="&amp;$B40,REA_9536!$D:$D,L$6)-SUM(L$8:L39)</f>
        <v>8106975.3099999996</v>
      </c>
      <c r="M40" s="16">
        <f>SUMIFS(REA_9536!$H:$H,REA_9536!$C:$C,"&lt;="&amp;$B40,REA_9536!$D:$D,M$6)-SUM(M$8:M39)</f>
        <v>0</v>
      </c>
      <c r="N40" s="16">
        <f>SUMIFS(REA_9536!$H:$H,REA_9536!$C:$C,"&lt;="&amp;$B40,REA_9536!$D:$D,N$6)-SUM(N$8:N39)</f>
        <v>0</v>
      </c>
      <c r="O40" s="16">
        <f t="shared" si="12"/>
        <v>12539226.829999998</v>
      </c>
    </row>
    <row r="41" spans="2:15">
      <c r="B41" s="15">
        <v>45230</v>
      </c>
      <c r="C41" s="16">
        <f>SUMIFS(REA_9536!$H:$H,REA_9536!$C:$C,"&lt;="&amp;$B41,REA_9536!$D:$D,C$6)-SUM(C$8:C40)</f>
        <v>0</v>
      </c>
      <c r="D41" s="16">
        <f>SUMIFS(REA_9536!$H:$H,REA_9536!$C:$C,"&lt;="&amp;$B41,REA_9536!$D:$D,D$6)-SUM(D$8:D40)</f>
        <v>0</v>
      </c>
      <c r="E41" s="16">
        <f>SUMIFS(REA_9536!$H:$H,REA_9536!$C:$C,"&lt;="&amp;$B41,REA_9536!$D:$D,E$6)-SUM(E$8:E40)</f>
        <v>0</v>
      </c>
      <c r="F41" s="16">
        <f>SUMIFS(REA_9536!$H:$H,REA_9536!$C:$C,"&lt;="&amp;$B41,REA_9536!$D:$D,F$6)-SUM(F$8:F40)</f>
        <v>0</v>
      </c>
      <c r="G41" s="16">
        <f>SUMIFS(REA_9536!$H:$H,REA_9536!$C:$C,"&lt;="&amp;$B41,REA_9536!$D:$D,G$6)-SUM(G$8:G40)</f>
        <v>0</v>
      </c>
      <c r="H41" s="16">
        <f>SUMIFS(REA_9536!$H:$H,REA_9536!$C:$C,"&lt;="&amp;$B41,REA_9536!$D:$D,H$6)-SUM(H$8:H40)</f>
        <v>0</v>
      </c>
      <c r="I41" s="16">
        <f>SUMIFS(REA_9536!$H:$H,REA_9536!$C:$C,"&lt;="&amp;$B41,REA_9536!$D:$D,I$6)-SUM(I$8:I40)</f>
        <v>0</v>
      </c>
      <c r="J41" s="16">
        <f>SUMIFS(REA_9536!$H:$H,REA_9536!$C:$C,"&lt;="&amp;$B41,REA_9536!$D:$D,J$6)-SUM(J$8:J40)</f>
        <v>0</v>
      </c>
      <c r="K41" s="16">
        <f>SUMIFS(REA_9536!$H:$H,REA_9536!$C:$C,"&lt;="&amp;$B41,REA_9536!$D:$D,K$6)-SUM(K$8:K40)</f>
        <v>0</v>
      </c>
      <c r="L41" s="16">
        <f>SUMIFS(REA_9536!$H:$H,REA_9536!$C:$C,"&lt;="&amp;$B41,REA_9536!$D:$D,L$6)-SUM(L$8:L40)</f>
        <v>0</v>
      </c>
      <c r="M41" s="16">
        <f>SUMIFS(REA_9536!$H:$H,REA_9536!$C:$C,"&lt;="&amp;$B41,REA_9536!$D:$D,M$6)-SUM(M$8:M40)</f>
        <v>0</v>
      </c>
      <c r="N41" s="16">
        <f>SUMIFS(REA_9536!$H:$H,REA_9536!$C:$C,"&lt;="&amp;$B41,REA_9536!$D:$D,N$6)-SUM(N$8:N40)</f>
        <v>0</v>
      </c>
      <c r="O41" s="16">
        <f t="shared" ref="O41" si="14">SUM(C41:N41)</f>
        <v>0</v>
      </c>
    </row>
    <row r="42" spans="2:15">
      <c r="B42" s="15">
        <v>45260</v>
      </c>
      <c r="C42" s="16">
        <f>SUMIFS(REA_9536!$H:$H,REA_9536!$C:$C,"&lt;="&amp;$B42,REA_9536!$D:$D,C$6)-SUM(C$8:C41)</f>
        <v>0</v>
      </c>
      <c r="D42" s="16">
        <f>SUMIFS(REA_9536!$H:$H,REA_9536!$C:$C,"&lt;="&amp;$B42,REA_9536!$D:$D,D$6)-SUM(D$8:D41)</f>
        <v>0</v>
      </c>
      <c r="E42" s="16">
        <f>SUMIFS(REA_9536!$H:$H,REA_9536!$C:$C,"&lt;="&amp;$B42,REA_9536!$D:$D,E$6)-SUM(E$8:E41)</f>
        <v>2715520.67</v>
      </c>
      <c r="F42" s="16">
        <f>SUMIFS(REA_9536!$H:$H,REA_9536!$C:$C,"&lt;="&amp;$B42,REA_9536!$D:$D,F$6)-SUM(F$8:F41)</f>
        <v>0</v>
      </c>
      <c r="G42" s="16">
        <f>SUMIFS(REA_9536!$H:$H,REA_9536!$C:$C,"&lt;="&amp;$B42,REA_9536!$D:$D,G$6)-SUM(G$8:G41)</f>
        <v>0</v>
      </c>
      <c r="H42" s="16">
        <f>SUMIFS(REA_9536!$H:$H,REA_9536!$C:$C,"&lt;="&amp;$B42,REA_9536!$D:$D,H$6)-SUM(H$8:H41)</f>
        <v>0</v>
      </c>
      <c r="I42" s="16">
        <f>SUMIFS(REA_9536!$H:$H,REA_9536!$C:$C,"&lt;="&amp;$B42,REA_9536!$D:$D,I$6)-SUM(I$8:I41)</f>
        <v>0</v>
      </c>
      <c r="J42" s="16">
        <f>SUMIFS(REA_9536!$H:$H,REA_9536!$C:$C,"&lt;="&amp;$B42,REA_9536!$D:$D,J$6)-SUM(J$8:J41)</f>
        <v>0</v>
      </c>
      <c r="K42" s="16">
        <f>SUMIFS(REA_9536!$H:$H,REA_9536!$C:$C,"&lt;="&amp;$B42,REA_9536!$D:$D,K$6)-SUM(K$8:K41)</f>
        <v>0</v>
      </c>
      <c r="L42" s="16">
        <f>SUMIFS(REA_9536!$H:$H,REA_9536!$C:$C,"&lt;="&amp;$B42,REA_9536!$D:$D,L$6)-SUM(L$8:L41)</f>
        <v>0</v>
      </c>
      <c r="M42" s="16">
        <f>SUMIFS(REA_9536!$H:$H,REA_9536!$C:$C,"&lt;="&amp;$B42,REA_9536!$D:$D,M$6)-SUM(M$8:M41)</f>
        <v>0</v>
      </c>
      <c r="N42" s="16">
        <f>SUMIFS(REA_9536!$H:$H,REA_9536!$C:$C,"&lt;="&amp;$B42,REA_9536!$D:$D,N$6)-SUM(N$8:N41)</f>
        <v>0</v>
      </c>
      <c r="O42" s="16">
        <f t="shared" ref="O42:O43" si="15">SUM(C42:N42)</f>
        <v>2715520.67</v>
      </c>
    </row>
    <row r="43" spans="2:15">
      <c r="B43" s="15">
        <v>45291</v>
      </c>
      <c r="C43" s="16">
        <f>SUMIFS(REA_9536!$H:$H,REA_9536!$C:$C,"&lt;="&amp;$B43,REA_9536!$D:$D,C$6)-SUM(C$8:C42)</f>
        <v>0</v>
      </c>
      <c r="D43" s="16">
        <f>SUMIFS(REA_9536!$H:$H,REA_9536!$C:$C,"&lt;="&amp;$B43,REA_9536!$D:$D,D$6)-SUM(D$8:D42)</f>
        <v>0</v>
      </c>
      <c r="E43" s="16">
        <f>SUMIFS(REA_9536!$H:$H,REA_9536!$C:$C,"&lt;="&amp;$B43,REA_9536!$D:$D,E$6)-SUM(E$8:E42)</f>
        <v>0</v>
      </c>
      <c r="F43" s="16">
        <f>SUMIFS(REA_9536!$H:$H,REA_9536!$C:$C,"&lt;="&amp;$B43,REA_9536!$D:$D,F$6)-SUM(F$8:F42)</f>
        <v>0</v>
      </c>
      <c r="G43" s="16">
        <f>SUMIFS(REA_9536!$H:$H,REA_9536!$C:$C,"&lt;="&amp;$B43,REA_9536!$D:$D,G$6)-SUM(G$8:G42)</f>
        <v>7182895.1200000001</v>
      </c>
      <c r="H43" s="16">
        <f>SUMIFS(REA_9536!$H:$H,REA_9536!$C:$C,"&lt;="&amp;$B43,REA_9536!$D:$D,H$6)-SUM(H$8:H42)</f>
        <v>0</v>
      </c>
      <c r="I43" s="16">
        <f>SUMIFS(REA_9536!$H:$H,REA_9536!$C:$C,"&lt;="&amp;$B43,REA_9536!$D:$D,I$6)-SUM(I$8:I42)</f>
        <v>0</v>
      </c>
      <c r="J43" s="16">
        <f>SUMIFS(REA_9536!$H:$H,REA_9536!$C:$C,"&lt;="&amp;$B43,REA_9536!$D:$D,J$6)-SUM(J$8:J42)</f>
        <v>0</v>
      </c>
      <c r="K43" s="16">
        <f>SUMIFS(REA_9536!$H:$H,REA_9536!$C:$C,"&lt;="&amp;$B43,REA_9536!$D:$D,K$6)-SUM(K$8:K42)</f>
        <v>19666595.059999999</v>
      </c>
      <c r="L43" s="16">
        <f>SUMIFS(REA_9536!$H:$H,REA_9536!$C:$C,"&lt;="&amp;$B43,REA_9536!$D:$D,L$6)-SUM(L$8:L42)</f>
        <v>0</v>
      </c>
      <c r="M43" s="16">
        <f>SUMIFS(REA_9536!$H:$H,REA_9536!$C:$C,"&lt;="&amp;$B43,REA_9536!$D:$D,M$6)-SUM(M$8:M42)</f>
        <v>0</v>
      </c>
      <c r="N43" s="16">
        <f>SUMIFS(REA_9536!$H:$H,REA_9536!$C:$C,"&lt;="&amp;$B43,REA_9536!$D:$D,N$6)-SUM(N$8:N42)</f>
        <v>0</v>
      </c>
      <c r="O43" s="16">
        <f t="shared" si="15"/>
        <v>26849490.18</v>
      </c>
    </row>
    <row r="44" spans="2:15">
      <c r="B44" s="15">
        <v>45322</v>
      </c>
      <c r="C44" s="16">
        <f>SUMIFS(REA_9536!$H:$H,REA_9536!$C:$C,"&lt;="&amp;$B44,REA_9536!$D:$D,C$6)-SUM(C$8:C43)</f>
        <v>0</v>
      </c>
      <c r="D44" s="16">
        <f>SUMIFS(REA_9536!$H:$H,REA_9536!$C:$C,"&lt;="&amp;$B44,REA_9536!$D:$D,D$6)-SUM(D$8:D43)</f>
        <v>0</v>
      </c>
      <c r="E44" s="16">
        <f>SUMIFS(REA_9536!$H:$H,REA_9536!$C:$C,"&lt;="&amp;$B44,REA_9536!$D:$D,E$6)-SUM(E$8:E43)</f>
        <v>0</v>
      </c>
      <c r="F44" s="16">
        <f>SUMIFS(REA_9536!$H:$H,REA_9536!$C:$C,"&lt;="&amp;$B44,REA_9536!$D:$D,F$6)-SUM(F$8:F43)</f>
        <v>0</v>
      </c>
      <c r="G44" s="16">
        <f>SUMIFS(REA_9536!$H:$H,REA_9536!$C:$C,"&lt;="&amp;$B44,REA_9536!$D:$D,G$6)-SUM(G$8:G43)</f>
        <v>0</v>
      </c>
      <c r="H44" s="16">
        <f>SUMIFS(REA_9536!$H:$H,REA_9536!$C:$C,"&lt;="&amp;$B44,REA_9536!$D:$D,H$6)-SUM(H$8:H43)</f>
        <v>0</v>
      </c>
      <c r="I44" s="16">
        <f>SUMIFS(REA_9536!$H:$H,REA_9536!$C:$C,"&lt;="&amp;$B44,REA_9536!$D:$D,I$6)-SUM(I$8:I43)</f>
        <v>0</v>
      </c>
      <c r="J44" s="16">
        <f>SUMIFS(REA_9536!$H:$H,REA_9536!$C:$C,"&lt;="&amp;$B44,REA_9536!$D:$D,J$6)-SUM(J$8:J43)</f>
        <v>0</v>
      </c>
      <c r="K44" s="16">
        <f>SUMIFS(REA_9536!$H:$H,REA_9536!$C:$C,"&lt;="&amp;$B44,REA_9536!$D:$D,K$6)-SUM(K$8:K43)</f>
        <v>0</v>
      </c>
      <c r="L44" s="16">
        <f>SUMIFS(REA_9536!$H:$H,REA_9536!$C:$C,"&lt;="&amp;$B44,REA_9536!$D:$D,L$6)-SUM(L$8:L43)</f>
        <v>0</v>
      </c>
      <c r="M44" s="16">
        <f>SUMIFS(REA_9536!$H:$H,REA_9536!$C:$C,"&lt;="&amp;$B44,REA_9536!$D:$D,M$6)-SUM(M$8:M43)</f>
        <v>0</v>
      </c>
      <c r="N44" s="16">
        <f>SUMIFS(REA_9536!$H:$H,REA_9536!$C:$C,"&lt;="&amp;$B44,REA_9536!$D:$D,N$6)-SUM(N$8:N43)</f>
        <v>0</v>
      </c>
      <c r="O44" s="16">
        <f t="shared" ref="O44:O55" si="16">SUM(C44:N44)</f>
        <v>0</v>
      </c>
    </row>
    <row r="45" spans="2:15">
      <c r="B45" s="15">
        <v>45351</v>
      </c>
      <c r="C45" s="16">
        <f>SUMIFS(REA_9536!$H:$H,REA_9536!$C:$C,"&lt;="&amp;$B45,REA_9536!$D:$D,C$6)-SUM(C$8:C44)</f>
        <v>0</v>
      </c>
      <c r="D45" s="16">
        <f>SUMIFS(REA_9536!$H:$H,REA_9536!$C:$C,"&lt;="&amp;$B45,REA_9536!$D:$D,D$6)-SUM(D$8:D44)</f>
        <v>0</v>
      </c>
      <c r="E45" s="16">
        <f>SUMIFS(REA_9536!$H:$H,REA_9536!$C:$C,"&lt;="&amp;$B45,REA_9536!$D:$D,E$6)-SUM(E$8:E44)</f>
        <v>0</v>
      </c>
      <c r="F45" s="16">
        <f>SUMIFS(REA_9536!$H:$H,REA_9536!$C:$C,"&lt;="&amp;$B45,REA_9536!$D:$D,F$6)-SUM(F$8:F44)</f>
        <v>0</v>
      </c>
      <c r="G45" s="16">
        <f>SUMIFS(REA_9536!$H:$H,REA_9536!$C:$C,"&lt;="&amp;$B45,REA_9536!$D:$D,G$6)-SUM(G$8:G44)</f>
        <v>0</v>
      </c>
      <c r="H45" s="16">
        <f>SUMIFS(REA_9536!$H:$H,REA_9536!$C:$C,"&lt;="&amp;$B45,REA_9536!$D:$D,H$6)-SUM(H$8:H44)</f>
        <v>0</v>
      </c>
      <c r="I45" s="16">
        <f>SUMIFS(REA_9536!$H:$H,REA_9536!$C:$C,"&lt;="&amp;$B45,REA_9536!$D:$D,I$6)-SUM(I$8:I44)</f>
        <v>0</v>
      </c>
      <c r="J45" s="16">
        <f>SUMIFS(REA_9536!$H:$H,REA_9536!$C:$C,"&lt;="&amp;$B45,REA_9536!$D:$D,J$6)-SUM(J$8:J44)</f>
        <v>0</v>
      </c>
      <c r="K45" s="16">
        <f>SUMIFS(REA_9536!$H:$H,REA_9536!$C:$C,"&lt;="&amp;$B45,REA_9536!$D:$D,K$6)-SUM(K$8:K44)</f>
        <v>0</v>
      </c>
      <c r="L45" s="16">
        <f>SUMIFS(REA_9536!$H:$H,REA_9536!$C:$C,"&lt;="&amp;$B45,REA_9536!$D:$D,L$6)-SUM(L$8:L44)</f>
        <v>0</v>
      </c>
      <c r="M45" s="16">
        <f>SUMIFS(REA_9536!$H:$H,REA_9536!$C:$C,"&lt;="&amp;$B45,REA_9536!$D:$D,M$6)-SUM(M$8:M44)</f>
        <v>0</v>
      </c>
      <c r="N45" s="16">
        <f>SUMIFS(REA_9536!$H:$H,REA_9536!$C:$C,"&lt;="&amp;$B45,REA_9536!$D:$D,N$6)-SUM(N$8:N44)</f>
        <v>0</v>
      </c>
      <c r="O45" s="16">
        <f t="shared" si="16"/>
        <v>0</v>
      </c>
    </row>
    <row r="46" spans="2:15">
      <c r="B46" s="15">
        <v>45382</v>
      </c>
      <c r="C46" s="16">
        <f>SUMIFS(REA_9536!$H:$H,REA_9536!$C:$C,"&lt;="&amp;$B46,REA_9536!$D:$D,C$6)-SUM(C$8:C45)</f>
        <v>0</v>
      </c>
      <c r="D46" s="16">
        <f>SUMIFS(REA_9536!$H:$H,REA_9536!$C:$C,"&lt;="&amp;$B46,REA_9536!$D:$D,D$6)-SUM(D$8:D45)</f>
        <v>0</v>
      </c>
      <c r="E46" s="16">
        <f>SUMIFS(REA_9536!$H:$H,REA_9536!$C:$C,"&lt;="&amp;$B46,REA_9536!$D:$D,E$6)-SUM(E$8:E45)</f>
        <v>0</v>
      </c>
      <c r="F46" s="16">
        <f>SUMIFS(REA_9536!$H:$H,REA_9536!$C:$C,"&lt;="&amp;$B46,REA_9536!$D:$D,F$6)-SUM(F$8:F45)</f>
        <v>0</v>
      </c>
      <c r="G46" s="16">
        <f>SUMIFS(REA_9536!$H:$H,REA_9536!$C:$C,"&lt;="&amp;$B46,REA_9536!$D:$D,G$6)-SUM(G$8:G45)</f>
        <v>0</v>
      </c>
      <c r="H46" s="16">
        <f>SUMIFS(REA_9536!$H:$H,REA_9536!$C:$C,"&lt;="&amp;$B46,REA_9536!$D:$D,H$6)-SUM(H$8:H45)</f>
        <v>0</v>
      </c>
      <c r="I46" s="16">
        <f>SUMIFS(REA_9536!$H:$H,REA_9536!$C:$C,"&lt;="&amp;$B46,REA_9536!$D:$D,I$6)-SUM(I$8:I45)</f>
        <v>0</v>
      </c>
      <c r="J46" s="16">
        <f>SUMIFS(REA_9536!$H:$H,REA_9536!$C:$C,"&lt;="&amp;$B46,REA_9536!$D:$D,J$6)-SUM(J$8:J45)</f>
        <v>0</v>
      </c>
      <c r="K46" s="16">
        <f>SUMIFS(REA_9536!$H:$H,REA_9536!$C:$C,"&lt;="&amp;$B46,REA_9536!$D:$D,K$6)-SUM(K$8:K45)</f>
        <v>0</v>
      </c>
      <c r="L46" s="16">
        <f>SUMIFS(REA_9536!$H:$H,REA_9536!$C:$C,"&lt;="&amp;$B46,REA_9536!$D:$D,L$6)-SUM(L$8:L45)</f>
        <v>0</v>
      </c>
      <c r="M46" s="16">
        <f>SUMIFS(REA_9536!$H:$H,REA_9536!$C:$C,"&lt;="&amp;$B46,REA_9536!$D:$D,M$6)-SUM(M$8:M45)</f>
        <v>0</v>
      </c>
      <c r="N46" s="16">
        <f>SUMIFS(REA_9536!$H:$H,REA_9536!$C:$C,"&lt;="&amp;$B46,REA_9536!$D:$D,N$6)-SUM(N$8:N45)</f>
        <v>0</v>
      </c>
      <c r="O46" s="16">
        <f t="shared" si="16"/>
        <v>0</v>
      </c>
    </row>
    <row r="47" spans="2:15">
      <c r="B47" s="15">
        <v>45412</v>
      </c>
      <c r="C47" s="16">
        <f>SUMIFS(REA_9536!$H:$H,REA_9536!$C:$C,"&lt;="&amp;$B47,REA_9536!$D:$D,C$6)-SUM(C$8:C46)</f>
        <v>0</v>
      </c>
      <c r="D47" s="16">
        <f>SUMIFS(REA_9536!$H:$H,REA_9536!$C:$C,"&lt;="&amp;$B47,REA_9536!$D:$D,D$6)-SUM(D$8:D46)</f>
        <v>0</v>
      </c>
      <c r="E47" s="16">
        <f>SUMIFS(REA_9536!$H:$H,REA_9536!$C:$C,"&lt;="&amp;$B47,REA_9536!$D:$D,E$6)-SUM(E$8:E46)</f>
        <v>0</v>
      </c>
      <c r="F47" s="16">
        <f>SUMIFS(REA_9536!$H:$H,REA_9536!$C:$C,"&lt;="&amp;$B47,REA_9536!$D:$D,F$6)-SUM(F$8:F46)</f>
        <v>0</v>
      </c>
      <c r="G47" s="16">
        <f>SUMIFS(REA_9536!$H:$H,REA_9536!$C:$C,"&lt;="&amp;$B47,REA_9536!$D:$D,G$6)-SUM(G$8:G46)</f>
        <v>0</v>
      </c>
      <c r="H47" s="16">
        <f>SUMIFS(REA_9536!$H:$H,REA_9536!$C:$C,"&lt;="&amp;$B47,REA_9536!$D:$D,H$6)-SUM(H$8:H46)</f>
        <v>0</v>
      </c>
      <c r="I47" s="16">
        <f>SUMIFS(REA_9536!$H:$H,REA_9536!$C:$C,"&lt;="&amp;$B47,REA_9536!$D:$D,I$6)-SUM(I$8:I46)</f>
        <v>0</v>
      </c>
      <c r="J47" s="16">
        <f>SUMIFS(REA_9536!$H:$H,REA_9536!$C:$C,"&lt;="&amp;$B47,REA_9536!$D:$D,J$6)-SUM(J$8:J46)</f>
        <v>0</v>
      </c>
      <c r="K47" s="16">
        <f>SUMIFS(REA_9536!$H:$H,REA_9536!$C:$C,"&lt;="&amp;$B47,REA_9536!$D:$D,K$6)-SUM(K$8:K46)</f>
        <v>0</v>
      </c>
      <c r="L47" s="16">
        <f>SUMIFS(REA_9536!$H:$H,REA_9536!$C:$C,"&lt;="&amp;$B47,REA_9536!$D:$D,L$6)-SUM(L$8:L46)</f>
        <v>0</v>
      </c>
      <c r="M47" s="16">
        <f>SUMIFS(REA_9536!$H:$H,REA_9536!$C:$C,"&lt;="&amp;$B47,REA_9536!$D:$D,M$6)-SUM(M$8:M46)</f>
        <v>0</v>
      </c>
      <c r="N47" s="16">
        <f>SUMIFS(REA_9536!$H:$H,REA_9536!$C:$C,"&lt;="&amp;$B47,REA_9536!$D:$D,N$6)-SUM(N$8:N46)</f>
        <v>0</v>
      </c>
      <c r="O47" s="16">
        <f t="shared" si="16"/>
        <v>0</v>
      </c>
    </row>
    <row r="48" spans="2:15">
      <c r="B48" s="15">
        <v>45443</v>
      </c>
      <c r="C48" s="16">
        <f>SUMIFS(REA_9536!$H:$H,REA_9536!$C:$C,"&lt;="&amp;$B48,REA_9536!$D:$D,C$6)-SUM(C$8:C47)</f>
        <v>0</v>
      </c>
      <c r="D48" s="16">
        <f>SUMIFS(REA_9536!$H:$H,REA_9536!$C:$C,"&lt;="&amp;$B48,REA_9536!$D:$D,D$6)-SUM(D$8:D47)</f>
        <v>0</v>
      </c>
      <c r="E48" s="16">
        <f>SUMIFS(REA_9536!$H:$H,REA_9536!$C:$C,"&lt;="&amp;$B48,REA_9536!$D:$D,E$6)-SUM(E$8:E47)</f>
        <v>0</v>
      </c>
      <c r="F48" s="16">
        <f>SUMIFS(REA_9536!$H:$H,REA_9536!$C:$C,"&lt;="&amp;$B48,REA_9536!$D:$D,F$6)-SUM(F$8:F47)</f>
        <v>0</v>
      </c>
      <c r="G48" s="16">
        <f>SUMIFS(REA_9536!$H:$H,REA_9536!$C:$C,"&lt;="&amp;$B48,REA_9536!$D:$D,G$6)-SUM(G$8:G47)</f>
        <v>0</v>
      </c>
      <c r="H48" s="16">
        <f>SUMIFS(REA_9536!$H:$H,REA_9536!$C:$C,"&lt;="&amp;$B48,REA_9536!$D:$D,H$6)-SUM(H$8:H47)</f>
        <v>0</v>
      </c>
      <c r="I48" s="16">
        <f>SUMIFS(REA_9536!$H:$H,REA_9536!$C:$C,"&lt;="&amp;$B48,REA_9536!$D:$D,I$6)-SUM(I$8:I47)</f>
        <v>0</v>
      </c>
      <c r="J48" s="16">
        <f>SUMIFS(REA_9536!$H:$H,REA_9536!$C:$C,"&lt;="&amp;$B48,REA_9536!$D:$D,J$6)-SUM(J$8:J47)</f>
        <v>0</v>
      </c>
      <c r="K48" s="16">
        <f>SUMIFS(REA_9536!$H:$H,REA_9536!$C:$C,"&lt;="&amp;$B48,REA_9536!$D:$D,K$6)-SUM(K$8:K47)</f>
        <v>0</v>
      </c>
      <c r="L48" s="16">
        <f>SUMIFS(REA_9536!$H:$H,REA_9536!$C:$C,"&lt;="&amp;$B48,REA_9536!$D:$D,L$6)-SUM(L$8:L47)</f>
        <v>0</v>
      </c>
      <c r="M48" s="16">
        <f>SUMIFS(REA_9536!$H:$H,REA_9536!$C:$C,"&lt;="&amp;$B48,REA_9536!$D:$D,M$6)-SUM(M$8:M47)</f>
        <v>0</v>
      </c>
      <c r="N48" s="16">
        <f>SUMIFS(REA_9536!$H:$H,REA_9536!$C:$C,"&lt;="&amp;$B48,REA_9536!$D:$D,N$6)-SUM(N$8:N47)</f>
        <v>0</v>
      </c>
      <c r="O48" s="16">
        <f t="shared" si="16"/>
        <v>0</v>
      </c>
    </row>
    <row r="49" spans="2:15">
      <c r="B49" s="15">
        <v>45473</v>
      </c>
      <c r="C49" s="16">
        <f>SUMIFS(REA_9536!$H:$H,REA_9536!$C:$C,"&lt;="&amp;$B49,REA_9536!$D:$D,C$6)-SUM(C$8:C48)</f>
        <v>0</v>
      </c>
      <c r="D49" s="16">
        <f>SUMIFS(REA_9536!$H:$H,REA_9536!$C:$C,"&lt;="&amp;$B49,REA_9536!$D:$D,D$6)-SUM(D$8:D48)</f>
        <v>0</v>
      </c>
      <c r="E49" s="16">
        <f>SUMIFS(REA_9536!$H:$H,REA_9536!$C:$C,"&lt;="&amp;$B49,REA_9536!$D:$D,E$6)-SUM(E$8:E48)</f>
        <v>0</v>
      </c>
      <c r="F49" s="16">
        <f>SUMIFS(REA_9536!$H:$H,REA_9536!$C:$C,"&lt;="&amp;$B49,REA_9536!$D:$D,F$6)-SUM(F$8:F48)</f>
        <v>0</v>
      </c>
      <c r="G49" s="16">
        <f>SUMIFS(REA_9536!$H:$H,REA_9536!$C:$C,"&lt;="&amp;$B49,REA_9536!$D:$D,G$6)-SUM(G$8:G48)</f>
        <v>0</v>
      </c>
      <c r="H49" s="16">
        <f>SUMIFS(REA_9536!$H:$H,REA_9536!$C:$C,"&lt;="&amp;$B49,REA_9536!$D:$D,H$6)-SUM(H$8:H48)</f>
        <v>0</v>
      </c>
      <c r="I49" s="16">
        <f>SUMIFS(REA_9536!$H:$H,REA_9536!$C:$C,"&lt;="&amp;$B49,REA_9536!$D:$D,I$6)-SUM(I$8:I48)</f>
        <v>0</v>
      </c>
      <c r="J49" s="16">
        <f>SUMIFS(REA_9536!$H:$H,REA_9536!$C:$C,"&lt;="&amp;$B49,REA_9536!$D:$D,J$6)-SUM(J$8:J48)</f>
        <v>0</v>
      </c>
      <c r="K49" s="16">
        <f>SUMIFS(REA_9536!$H:$H,REA_9536!$C:$C,"&lt;="&amp;$B49,REA_9536!$D:$D,K$6)-SUM(K$8:K48)</f>
        <v>0</v>
      </c>
      <c r="L49" s="16">
        <f>SUMIFS(REA_9536!$H:$H,REA_9536!$C:$C,"&lt;="&amp;$B49,REA_9536!$D:$D,L$6)-SUM(L$8:L48)</f>
        <v>0</v>
      </c>
      <c r="M49" s="16">
        <f>SUMIFS(REA_9536!$H:$H,REA_9536!$C:$C,"&lt;="&amp;$B49,REA_9536!$D:$D,M$6)-SUM(M$8:M48)</f>
        <v>0</v>
      </c>
      <c r="N49" s="16">
        <f>SUMIFS(REA_9536!$H:$H,REA_9536!$C:$C,"&lt;="&amp;$B49,REA_9536!$D:$D,N$6)-SUM(N$8:N48)</f>
        <v>0</v>
      </c>
      <c r="O49" s="16">
        <f t="shared" si="16"/>
        <v>0</v>
      </c>
    </row>
    <row r="50" spans="2:15">
      <c r="B50" s="15">
        <v>45504</v>
      </c>
      <c r="C50" s="16">
        <f>SUMIFS(REA_9536!$H:$H,REA_9536!$C:$C,"&lt;="&amp;$B50,REA_9536!$D:$D,C$6)-SUM(C$8:C49)</f>
        <v>0</v>
      </c>
      <c r="D50" s="16">
        <f>SUMIFS(REA_9536!$H:$H,REA_9536!$C:$C,"&lt;="&amp;$B50,REA_9536!$D:$D,D$6)-SUM(D$8:D49)</f>
        <v>2788544.2</v>
      </c>
      <c r="E50" s="16">
        <f>SUMIFS(REA_9536!$H:$H,REA_9536!$C:$C,"&lt;="&amp;$B50,REA_9536!$D:$D,E$6)-SUM(E$8:E49)</f>
        <v>2715520.67</v>
      </c>
      <c r="F50" s="16">
        <f>SUMIFS(REA_9536!$H:$H,REA_9536!$C:$C,"&lt;="&amp;$B50,REA_9536!$D:$D,F$6)-SUM(F$8:F49)</f>
        <v>0</v>
      </c>
      <c r="G50" s="16">
        <f>SUMIFS(REA_9536!$H:$H,REA_9536!$C:$C,"&lt;="&amp;$B50,REA_9536!$D:$D,G$6)-SUM(G$8:G49)</f>
        <v>0</v>
      </c>
      <c r="H50" s="16">
        <f>SUMIFS(REA_9536!$H:$H,REA_9536!$C:$C,"&lt;="&amp;$B50,REA_9536!$D:$D,H$6)-SUM(H$8:H49)</f>
        <v>0</v>
      </c>
      <c r="I50" s="16">
        <f>SUMIFS(REA_9536!$H:$H,REA_9536!$C:$C,"&lt;="&amp;$B50,REA_9536!$D:$D,I$6)-SUM(I$8:I49)</f>
        <v>0</v>
      </c>
      <c r="J50" s="16">
        <f>SUMIFS(REA_9536!$H:$H,REA_9536!$C:$C,"&lt;="&amp;$B50,REA_9536!$D:$D,J$6)-SUM(J$8:J49)</f>
        <v>0</v>
      </c>
      <c r="K50" s="16">
        <f>SUMIFS(REA_9536!$H:$H,REA_9536!$C:$C,"&lt;="&amp;$B50,REA_9536!$D:$D,K$6)-SUM(K$8:K49)</f>
        <v>0</v>
      </c>
      <c r="L50" s="16">
        <f>SUMIFS(REA_9536!$H:$H,REA_9536!$C:$C,"&lt;="&amp;$B50,REA_9536!$D:$D,L$6)-SUM(L$8:L49)</f>
        <v>0</v>
      </c>
      <c r="M50" s="16">
        <f>SUMIFS(REA_9536!$H:$H,REA_9536!$C:$C,"&lt;="&amp;$B50,REA_9536!$D:$D,M$6)-SUM(M$8:M49)</f>
        <v>0</v>
      </c>
      <c r="N50" s="16">
        <f>SUMIFS(REA_9536!$H:$H,REA_9536!$C:$C,"&lt;="&amp;$B50,REA_9536!$D:$D,N$6)-SUM(N$8:N49)</f>
        <v>0</v>
      </c>
      <c r="O50" s="16">
        <f t="shared" si="16"/>
        <v>5504064.8700000001</v>
      </c>
    </row>
    <row r="51" spans="2:15">
      <c r="B51" s="15">
        <v>45535</v>
      </c>
      <c r="C51" s="16">
        <f>SUMIFS(REA_9536!$H:$H,REA_9536!$C:$C,"&lt;="&amp;$B51,REA_9536!$D:$D,C$6)-SUM(C$8:C50)</f>
        <v>0</v>
      </c>
      <c r="D51" s="16">
        <f>SUMIFS(REA_9536!$H:$H,REA_9536!$C:$C,"&lt;="&amp;$B51,REA_9536!$D:$D,D$6)-SUM(D$8:D50)</f>
        <v>0</v>
      </c>
      <c r="E51" s="16">
        <f>SUMIFS(REA_9536!$H:$H,REA_9536!$C:$C,"&lt;="&amp;$B51,REA_9536!$D:$D,E$6)-SUM(E$8:E50)</f>
        <v>0</v>
      </c>
      <c r="F51" s="16">
        <f>SUMIFS(REA_9536!$H:$H,REA_9536!$C:$C,"&lt;="&amp;$B51,REA_9536!$D:$D,F$6)-SUM(F$8:F50)</f>
        <v>0</v>
      </c>
      <c r="G51" s="16">
        <f>SUMIFS(REA_9536!$H:$H,REA_9536!$C:$C,"&lt;="&amp;$B51,REA_9536!$D:$D,G$6)-SUM(G$8:G50)</f>
        <v>0</v>
      </c>
      <c r="H51" s="16">
        <f>SUMIFS(REA_9536!$H:$H,REA_9536!$C:$C,"&lt;="&amp;$B51,REA_9536!$D:$D,H$6)-SUM(H$8:H50)</f>
        <v>0</v>
      </c>
      <c r="I51" s="16">
        <f>SUMIFS(REA_9536!$H:$H,REA_9536!$C:$C,"&lt;="&amp;$B51,REA_9536!$D:$D,I$6)-SUM(I$8:I50)</f>
        <v>0</v>
      </c>
      <c r="J51" s="16">
        <f>SUMIFS(REA_9536!$H:$H,REA_9536!$C:$C,"&lt;="&amp;$B51,REA_9536!$D:$D,J$6)-SUM(J$8:J50)</f>
        <v>4432251.5199999996</v>
      </c>
      <c r="K51" s="16">
        <f>SUMIFS(REA_9536!$H:$H,REA_9536!$C:$C,"&lt;="&amp;$B51,REA_9536!$D:$D,K$6)-SUM(K$8:K50)</f>
        <v>0</v>
      </c>
      <c r="L51" s="16">
        <f>SUMIFS(REA_9536!$H:$H,REA_9536!$C:$C,"&lt;="&amp;$B51,REA_9536!$D:$D,L$6)-SUM(L$8:L50)</f>
        <v>0</v>
      </c>
      <c r="M51" s="16">
        <f>SUMIFS(REA_9536!$H:$H,REA_9536!$C:$C,"&lt;="&amp;$B51,REA_9536!$D:$D,M$6)-SUM(M$8:M50)</f>
        <v>0</v>
      </c>
      <c r="N51" s="16">
        <f>SUMIFS(REA_9536!$H:$H,REA_9536!$C:$C,"&lt;="&amp;$B51,REA_9536!$D:$D,N$6)-SUM(N$8:N50)</f>
        <v>0</v>
      </c>
      <c r="O51" s="16">
        <f t="shared" si="16"/>
        <v>4432251.5199999996</v>
      </c>
    </row>
    <row r="52" spans="2:15">
      <c r="B52" s="15">
        <v>45565</v>
      </c>
      <c r="C52" s="16">
        <f>SUMIFS(REA_9536!$H:$H,REA_9536!$C:$C,"&lt;="&amp;$B52,REA_9536!$D:$D,C$6)-SUM(C$8:C51)</f>
        <v>0</v>
      </c>
      <c r="D52" s="16">
        <f>SUMIFS(REA_9536!$H:$H,REA_9536!$C:$C,"&lt;="&amp;$B52,REA_9536!$D:$D,D$6)-SUM(D$8:D51)</f>
        <v>0</v>
      </c>
      <c r="E52" s="16">
        <f>SUMIFS(REA_9536!$H:$H,REA_9536!$C:$C,"&lt;="&amp;$B52,REA_9536!$D:$D,E$6)-SUM(E$8:E51)</f>
        <v>0</v>
      </c>
      <c r="F52" s="16">
        <f>SUMIFS(REA_9536!$H:$H,REA_9536!$C:$C,"&lt;="&amp;$B52,REA_9536!$D:$D,F$6)-SUM(F$8:F51)</f>
        <v>0</v>
      </c>
      <c r="G52" s="16">
        <f>SUMIFS(REA_9536!$H:$H,REA_9536!$C:$C,"&lt;="&amp;$B52,REA_9536!$D:$D,G$6)-SUM(G$8:G51)</f>
        <v>0</v>
      </c>
      <c r="H52" s="16">
        <f>SUMIFS(REA_9536!$H:$H,REA_9536!$C:$C,"&lt;="&amp;$B52,REA_9536!$D:$D,H$6)-SUM(H$8:H51)</f>
        <v>0</v>
      </c>
      <c r="I52" s="16">
        <f>SUMIFS(REA_9536!$H:$H,REA_9536!$C:$C,"&lt;="&amp;$B52,REA_9536!$D:$D,I$6)-SUM(I$8:I51)</f>
        <v>0</v>
      </c>
      <c r="J52" s="16">
        <f>SUMIFS(REA_9536!$H:$H,REA_9536!$C:$C,"&lt;="&amp;$B52,REA_9536!$D:$D,J$6)-SUM(J$8:J51)</f>
        <v>0</v>
      </c>
      <c r="K52" s="16">
        <f>SUMIFS(REA_9536!$H:$H,REA_9536!$C:$C,"&lt;="&amp;$B52,REA_9536!$D:$D,K$6)-SUM(K$8:K51)</f>
        <v>0</v>
      </c>
      <c r="L52" s="16">
        <f>SUMIFS(REA_9536!$H:$H,REA_9536!$C:$C,"&lt;="&amp;$B52,REA_9536!$D:$D,L$6)-SUM(L$8:L51)</f>
        <v>0</v>
      </c>
      <c r="M52" s="16">
        <f>SUMIFS(REA_9536!$H:$H,REA_9536!$C:$C,"&lt;="&amp;$B52,REA_9536!$D:$D,M$6)-SUM(M$8:M51)</f>
        <v>0</v>
      </c>
      <c r="N52" s="16">
        <f>SUMIFS(REA_9536!$H:$H,REA_9536!$C:$C,"&lt;="&amp;$B52,REA_9536!$D:$D,N$6)-SUM(N$8:N51)</f>
        <v>0</v>
      </c>
      <c r="O52" s="16">
        <f t="shared" si="16"/>
        <v>0</v>
      </c>
    </row>
    <row r="53" spans="2:15">
      <c r="B53" s="15">
        <v>45596</v>
      </c>
      <c r="C53" s="16">
        <f>SUMIFS(REA_9536!$H:$H,REA_9536!$C:$C,"&lt;="&amp;$B53,REA_9536!$D:$D,C$6)-SUM(C$8:C52)</f>
        <v>0</v>
      </c>
      <c r="D53" s="16">
        <f>SUMIFS(REA_9536!$H:$H,REA_9536!$C:$C,"&lt;="&amp;$B53,REA_9536!$D:$D,D$6)-SUM(D$8:D52)</f>
        <v>0</v>
      </c>
      <c r="E53" s="16">
        <f>SUMIFS(REA_9536!$H:$H,REA_9536!$C:$C,"&lt;="&amp;$B53,REA_9536!$D:$D,E$6)-SUM(E$8:E52)</f>
        <v>0</v>
      </c>
      <c r="F53" s="16">
        <f>SUMIFS(REA_9536!$H:$H,REA_9536!$C:$C,"&lt;="&amp;$B53,REA_9536!$D:$D,F$6)-SUM(F$8:F52)</f>
        <v>2692352.28</v>
      </c>
      <c r="G53" s="16">
        <f>SUMIFS(REA_9536!$H:$H,REA_9536!$C:$C,"&lt;="&amp;$B53,REA_9536!$D:$D,G$6)-SUM(G$8:G52)</f>
        <v>0</v>
      </c>
      <c r="H53" s="16">
        <f>SUMIFS(REA_9536!$H:$H,REA_9536!$C:$C,"&lt;="&amp;$B53,REA_9536!$D:$D,H$6)-SUM(H$8:H52)</f>
        <v>0</v>
      </c>
      <c r="I53" s="16">
        <f>SUMIFS(REA_9536!$H:$H,REA_9536!$C:$C,"&lt;="&amp;$B53,REA_9536!$D:$D,I$6)-SUM(I$8:I52)</f>
        <v>0</v>
      </c>
      <c r="J53" s="16">
        <f>SUMIFS(REA_9536!$H:$H,REA_9536!$C:$C,"&lt;="&amp;$B53,REA_9536!$D:$D,J$6)-SUM(J$8:J52)</f>
        <v>0</v>
      </c>
      <c r="K53" s="16">
        <f>SUMIFS(REA_9536!$H:$H,REA_9536!$C:$C,"&lt;="&amp;$B53,REA_9536!$D:$D,K$6)-SUM(K$8:K52)</f>
        <v>0</v>
      </c>
      <c r="L53" s="16">
        <f>SUMIFS(REA_9536!$H:$H,REA_9536!$C:$C,"&lt;="&amp;$B53,REA_9536!$D:$D,L$6)-SUM(L$8:L52)</f>
        <v>0</v>
      </c>
      <c r="M53" s="16">
        <f>SUMIFS(REA_9536!$H:$H,REA_9536!$C:$C,"&lt;="&amp;$B53,REA_9536!$D:$D,M$6)-SUM(M$8:M52)</f>
        <v>0</v>
      </c>
      <c r="N53" s="16">
        <f>SUMIFS(REA_9536!$H:$H,REA_9536!$C:$C,"&lt;="&amp;$B53,REA_9536!$D:$D,N$6)-SUM(N$8:N52)</f>
        <v>16552367.92</v>
      </c>
      <c r="O53" s="16">
        <f t="shared" si="16"/>
        <v>19244720.199999999</v>
      </c>
    </row>
    <row r="54" spans="2:15">
      <c r="B54" s="15">
        <v>45626</v>
      </c>
      <c r="C54" s="16">
        <f>SUMIFS(REA_9536!$H:$H,REA_9536!$C:$C,"&lt;="&amp;$B54,REA_9536!$D:$D,C$6)-SUM(C$8:C53)</f>
        <v>0</v>
      </c>
      <c r="D54" s="16">
        <f>SUMIFS(REA_9536!$H:$H,REA_9536!$C:$C,"&lt;="&amp;$B54,REA_9536!$D:$D,D$6)-SUM(D$8:D53)</f>
        <v>0</v>
      </c>
      <c r="E54" s="16">
        <f>SUMIFS(REA_9536!$H:$H,REA_9536!$C:$C,"&lt;="&amp;$B54,REA_9536!$D:$D,E$6)-SUM(E$8:E53)</f>
        <v>0</v>
      </c>
      <c r="F54" s="16">
        <f>SUMIFS(REA_9536!$H:$H,REA_9536!$C:$C,"&lt;="&amp;$B54,REA_9536!$D:$D,F$6)-SUM(F$8:F53)</f>
        <v>0</v>
      </c>
      <c r="G54" s="16">
        <f>SUMIFS(REA_9536!$H:$H,REA_9536!$C:$C,"&lt;="&amp;$B54,REA_9536!$D:$D,G$6)-SUM(G$8:G53)</f>
        <v>0</v>
      </c>
      <c r="H54" s="16">
        <f>SUMIFS(REA_9536!$H:$H,REA_9536!$C:$C,"&lt;="&amp;$B54,REA_9536!$D:$D,H$6)-SUM(H$8:H53)</f>
        <v>0</v>
      </c>
      <c r="I54" s="16">
        <f>SUMIFS(REA_9536!$H:$H,REA_9536!$C:$C,"&lt;="&amp;$B54,REA_9536!$D:$D,I$6)-SUM(I$8:I53)</f>
        <v>0</v>
      </c>
      <c r="J54" s="16">
        <f>SUMIFS(REA_9536!$H:$H,REA_9536!$C:$C,"&lt;="&amp;$B54,REA_9536!$D:$D,J$6)-SUM(J$8:J53)</f>
        <v>4432251.5199999996</v>
      </c>
      <c r="K54" s="16">
        <f>SUMIFS(REA_9536!$H:$H,REA_9536!$C:$C,"&lt;="&amp;$B54,REA_9536!$D:$D,K$6)-SUM(K$8:K53)</f>
        <v>0</v>
      </c>
      <c r="L54" s="16">
        <f>SUMIFS(REA_9536!$H:$H,REA_9536!$C:$C,"&lt;="&amp;$B54,REA_9536!$D:$D,L$6)-SUM(L$8:L53)</f>
        <v>8106975.3100000005</v>
      </c>
      <c r="M54" s="16">
        <f>SUMIFS(REA_9536!$H:$H,REA_9536!$C:$C,"&lt;="&amp;$B54,REA_9536!$D:$D,M$6)-SUM(M$8:M53)</f>
        <v>0</v>
      </c>
      <c r="N54" s="16">
        <f>SUMIFS(REA_9536!$H:$H,REA_9536!$C:$C,"&lt;="&amp;$B54,REA_9536!$D:$D,N$6)-SUM(N$8:N53)</f>
        <v>0</v>
      </c>
      <c r="O54" s="16">
        <f t="shared" si="16"/>
        <v>12539226.83</v>
      </c>
    </row>
    <row r="55" spans="2:15">
      <c r="B55" s="15">
        <v>45657</v>
      </c>
      <c r="C55" s="16">
        <f>SUMIFS(REA_9536!$H:$H,REA_9536!$C:$C,"&lt;="&amp;$B55,REA_9536!$D:$D,C$6)-SUM(C$8:C54)</f>
        <v>0</v>
      </c>
      <c r="D55" s="16">
        <f>SUMIFS(REA_9536!$H:$H,REA_9536!$C:$C,"&lt;="&amp;$B55,REA_9536!$D:$D,D$6)-SUM(D$8:D54)</f>
        <v>2788544.2</v>
      </c>
      <c r="E55" s="16">
        <f>SUMIFS(REA_9536!$H:$H,REA_9536!$C:$C,"&lt;="&amp;$B55,REA_9536!$D:$D,E$6)-SUM(E$8:E54)</f>
        <v>0</v>
      </c>
      <c r="F55" s="16">
        <f>SUMIFS(REA_9536!$H:$H,REA_9536!$C:$C,"&lt;="&amp;$B55,REA_9536!$D:$D,F$6)-SUM(F$8:F54)</f>
        <v>2692352.2800000003</v>
      </c>
      <c r="G55" s="16">
        <f>SUMIFS(REA_9536!$H:$H,REA_9536!$C:$C,"&lt;="&amp;$B55,REA_9536!$D:$D,G$6)-SUM(G$8:G54)</f>
        <v>0</v>
      </c>
      <c r="H55" s="16">
        <f>SUMIFS(REA_9536!$H:$H,REA_9536!$C:$C,"&lt;="&amp;$B55,REA_9536!$D:$D,H$6)-SUM(H$8:H54)</f>
        <v>0</v>
      </c>
      <c r="I55" s="16">
        <f>SUMIFS(REA_9536!$H:$H,REA_9536!$C:$C,"&lt;="&amp;$B55,REA_9536!$D:$D,I$6)-SUM(I$8:I54)</f>
        <v>0</v>
      </c>
      <c r="J55" s="16">
        <f>SUMIFS(REA_9536!$H:$H,REA_9536!$C:$C,"&lt;="&amp;$B55,REA_9536!$D:$D,J$6)-SUM(J$8:J54)</f>
        <v>0</v>
      </c>
      <c r="K55" s="16">
        <f>SUMIFS(REA_9536!$H:$H,REA_9536!$C:$C,"&lt;="&amp;$B55,REA_9536!$D:$D,K$6)-SUM(K$8:K54)</f>
        <v>19666595.059999995</v>
      </c>
      <c r="L55" s="16">
        <f>SUMIFS(REA_9536!$H:$H,REA_9536!$C:$C,"&lt;="&amp;$B55,REA_9536!$D:$D,L$6)-SUM(L$8:L54)</f>
        <v>8106975.3099999987</v>
      </c>
      <c r="M55" s="16">
        <f>SUMIFS(REA_9536!$H:$H,REA_9536!$C:$C,"&lt;="&amp;$B55,REA_9536!$D:$D,M$6)-SUM(M$8:M54)</f>
        <v>0</v>
      </c>
      <c r="N55" s="16">
        <f>SUMIFS(REA_9536!$H:$H,REA_9536!$C:$C,"&lt;="&amp;$B55,REA_9536!$D:$D,N$6)-SUM(N$8:N54)</f>
        <v>16552367.919999998</v>
      </c>
      <c r="O55" s="16">
        <f t="shared" si="16"/>
        <v>49806834.769999996</v>
      </c>
    </row>
    <row r="56" spans="2:15">
      <c r="B56" s="15">
        <v>45688</v>
      </c>
      <c r="C56" s="16">
        <f>SUMIFS(REA_9536!$H:$H,REA_9536!$C:$C,"&lt;="&amp;$B56,REA_9536!$D:$D,C$6)-SUM(C$8:C55)</f>
        <v>0</v>
      </c>
      <c r="D56" s="16">
        <f>SUMIFS(REA_9536!$H:$H,REA_9536!$C:$C,"&lt;="&amp;$B56,REA_9536!$D:$D,D$6)-SUM(D$8:D55)</f>
        <v>0</v>
      </c>
      <c r="E56" s="16">
        <f>SUMIFS(REA_9536!$H:$H,REA_9536!$C:$C,"&lt;="&amp;$B56,REA_9536!$D:$D,E$6)-SUM(E$8:E55)</f>
        <v>0</v>
      </c>
      <c r="F56" s="16">
        <f>SUMIFS(REA_9536!$H:$H,REA_9536!$C:$C,"&lt;="&amp;$B56,REA_9536!$D:$D,F$6)-SUM(F$8:F55)</f>
        <v>0</v>
      </c>
      <c r="G56" s="16">
        <f>SUMIFS(REA_9536!$H:$H,REA_9536!$C:$C,"&lt;="&amp;$B56,REA_9536!$D:$D,G$6)-SUM(G$8:G55)</f>
        <v>0</v>
      </c>
      <c r="H56" s="16">
        <f>SUMIFS(REA_9536!$H:$H,REA_9536!$C:$C,"&lt;="&amp;$B56,REA_9536!$D:$D,H$6)-SUM(H$8:H55)</f>
        <v>0</v>
      </c>
      <c r="I56" s="16">
        <f>SUMIFS(REA_9536!$H:$H,REA_9536!$C:$C,"&lt;="&amp;$B56,REA_9536!$D:$D,I$6)-SUM(I$8:I55)</f>
        <v>0</v>
      </c>
      <c r="J56" s="16">
        <f>SUMIFS(REA_9536!$H:$H,REA_9536!$C:$C,"&lt;="&amp;$B56,REA_9536!$D:$D,J$6)-SUM(J$8:J55)</f>
        <v>0</v>
      </c>
      <c r="K56" s="16">
        <f>SUMIFS(REA_9536!$H:$H,REA_9536!$C:$C,"&lt;="&amp;$B56,REA_9536!$D:$D,K$6)-SUM(K$8:K55)</f>
        <v>0</v>
      </c>
      <c r="L56" s="16">
        <f>SUMIFS(REA_9536!$H:$H,REA_9536!$C:$C,"&lt;="&amp;$B56,REA_9536!$D:$D,L$6)-SUM(L$8:L55)</f>
        <v>0</v>
      </c>
      <c r="M56" s="16">
        <f>SUMIFS(REA_9536!$H:$H,REA_9536!$C:$C,"&lt;="&amp;$B56,REA_9536!$D:$D,M$6)-SUM(M$8:M55)</f>
        <v>0</v>
      </c>
      <c r="N56" s="16">
        <f>SUMIFS(REA_9536!$H:$H,REA_9536!$C:$C,"&lt;="&amp;$B56,REA_9536!$D:$D,N$6)-SUM(N$8:N55)</f>
        <v>0</v>
      </c>
      <c r="O56" s="16">
        <f t="shared" ref="O56:O63" si="17">SUM(C56:N56)</f>
        <v>0</v>
      </c>
    </row>
    <row r="57" spans="2:15">
      <c r="B57" s="15">
        <v>45716</v>
      </c>
      <c r="C57" s="16">
        <f>SUMIFS(REA_9536!$H:$H,REA_9536!$C:$C,"&lt;="&amp;$B57,REA_9536!$D:$D,C$6)-SUM(C$8:C56)</f>
        <v>0</v>
      </c>
      <c r="D57" s="16">
        <f>SUMIFS(REA_9536!$H:$H,REA_9536!$C:$C,"&lt;="&amp;$B57,REA_9536!$D:$D,D$6)-SUM(D$8:D56)</f>
        <v>0</v>
      </c>
      <c r="E57" s="16">
        <f>SUMIFS(REA_9536!$H:$H,REA_9536!$C:$C,"&lt;="&amp;$B57,REA_9536!$D:$D,E$6)-SUM(E$8:E56)</f>
        <v>0</v>
      </c>
      <c r="F57" s="16">
        <f>SUMIFS(REA_9536!$H:$H,REA_9536!$C:$C,"&lt;="&amp;$B57,REA_9536!$D:$D,F$6)-SUM(F$8:F56)</f>
        <v>0</v>
      </c>
      <c r="G57" s="16">
        <f>SUMIFS(REA_9536!$H:$H,REA_9536!$C:$C,"&lt;="&amp;$B57,REA_9536!$D:$D,G$6)-SUM(G$8:G56)</f>
        <v>0</v>
      </c>
      <c r="H57" s="16">
        <f>SUMIFS(REA_9536!$H:$H,REA_9536!$C:$C,"&lt;="&amp;$B57,REA_9536!$D:$D,H$6)-SUM(H$8:H56)</f>
        <v>0</v>
      </c>
      <c r="I57" s="16">
        <f>SUMIFS(REA_9536!$H:$H,REA_9536!$C:$C,"&lt;="&amp;$B57,REA_9536!$D:$D,I$6)-SUM(I$8:I56)</f>
        <v>0</v>
      </c>
      <c r="J57" s="16">
        <f>SUMIFS(REA_9536!$H:$H,REA_9536!$C:$C,"&lt;="&amp;$B57,REA_9536!$D:$D,J$6)-SUM(J$8:J56)</f>
        <v>0</v>
      </c>
      <c r="K57" s="16">
        <f>SUMIFS(REA_9536!$H:$H,REA_9536!$C:$C,"&lt;="&amp;$B57,REA_9536!$D:$D,K$6)-SUM(K$8:K56)</f>
        <v>0</v>
      </c>
      <c r="L57" s="16">
        <f>SUMIFS(REA_9536!$H:$H,REA_9536!$C:$C,"&lt;="&amp;$B57,REA_9536!$D:$D,L$6)-SUM(L$8:L56)</f>
        <v>0</v>
      </c>
      <c r="M57" s="16">
        <f>SUMIFS(REA_9536!$H:$H,REA_9536!$C:$C,"&lt;="&amp;$B57,REA_9536!$D:$D,M$6)-SUM(M$8:M56)</f>
        <v>0</v>
      </c>
      <c r="N57" s="16">
        <f>SUMIFS(REA_9536!$H:$H,REA_9536!$C:$C,"&lt;="&amp;$B57,REA_9536!$D:$D,N$6)-SUM(N$8:N56)</f>
        <v>0</v>
      </c>
      <c r="O57" s="16">
        <f t="shared" si="17"/>
        <v>0</v>
      </c>
    </row>
    <row r="58" spans="2:15">
      <c r="B58" s="15">
        <v>45747</v>
      </c>
      <c r="C58" s="16">
        <f>SUMIFS(REA_9536!$H:$H,REA_9536!$C:$C,"&lt;="&amp;$B58,REA_9536!$D:$D,C$6)-SUM(C$8:C57)</f>
        <v>0</v>
      </c>
      <c r="D58" s="16">
        <f>SUMIFS(REA_9536!$H:$H,REA_9536!$C:$C,"&lt;="&amp;$B58,REA_9536!$D:$D,D$6)-SUM(D$8:D57)</f>
        <v>0</v>
      </c>
      <c r="E58" s="16">
        <f>SUMIFS(REA_9536!$H:$H,REA_9536!$C:$C,"&lt;="&amp;$B58,REA_9536!$D:$D,E$6)-SUM(E$8:E57)</f>
        <v>0</v>
      </c>
      <c r="F58" s="16">
        <f>SUMIFS(REA_9536!$H:$H,REA_9536!$C:$C,"&lt;="&amp;$B58,REA_9536!$D:$D,F$6)-SUM(F$8:F57)</f>
        <v>0</v>
      </c>
      <c r="G58" s="16">
        <f>SUMIFS(REA_9536!$H:$H,REA_9536!$C:$C,"&lt;="&amp;$B58,REA_9536!$D:$D,G$6)-SUM(G$8:G57)</f>
        <v>0</v>
      </c>
      <c r="H58" s="16">
        <f>SUMIFS(REA_9536!$H:$H,REA_9536!$C:$C,"&lt;="&amp;$B58,REA_9536!$D:$D,H$6)-SUM(H$8:H57)</f>
        <v>0</v>
      </c>
      <c r="I58" s="16">
        <f>SUMIFS(REA_9536!$H:$H,REA_9536!$C:$C,"&lt;="&amp;$B58,REA_9536!$D:$D,I$6)-SUM(I$8:I57)</f>
        <v>0</v>
      </c>
      <c r="J58" s="16">
        <f>SUMIFS(REA_9536!$H:$H,REA_9536!$C:$C,"&lt;="&amp;$B58,REA_9536!$D:$D,J$6)-SUM(J$8:J57)</f>
        <v>0</v>
      </c>
      <c r="K58" s="16">
        <f>SUMIFS(REA_9536!$H:$H,REA_9536!$C:$C,"&lt;="&amp;$B58,REA_9536!$D:$D,K$6)-SUM(K$8:K57)</f>
        <v>0</v>
      </c>
      <c r="L58" s="16">
        <f>SUMIFS(REA_9536!$H:$H,REA_9536!$C:$C,"&lt;="&amp;$B58,REA_9536!$D:$D,L$6)-SUM(L$8:L57)</f>
        <v>0</v>
      </c>
      <c r="M58" s="16">
        <f>SUMIFS(REA_9536!$H:$H,REA_9536!$C:$C,"&lt;="&amp;$B58,REA_9536!$D:$D,M$6)-SUM(M$8:M57)</f>
        <v>0</v>
      </c>
      <c r="N58" s="16">
        <f>SUMIFS(REA_9536!$H:$H,REA_9536!$C:$C,"&lt;="&amp;$B58,REA_9536!$D:$D,N$6)-SUM(N$8:N57)</f>
        <v>0</v>
      </c>
      <c r="O58" s="16">
        <f t="shared" si="17"/>
        <v>0</v>
      </c>
    </row>
    <row r="59" spans="2:15">
      <c r="B59" s="15">
        <v>45777</v>
      </c>
      <c r="C59" s="16">
        <f>SUMIFS(REA_9536!$H:$H,REA_9536!$C:$C,"&lt;="&amp;$B59,REA_9536!$D:$D,C$6)-SUM(C$8:C58)</f>
        <v>0</v>
      </c>
      <c r="D59" s="16">
        <f>SUMIFS(REA_9536!$H:$H,REA_9536!$C:$C,"&lt;="&amp;$B59,REA_9536!$D:$D,D$6)-SUM(D$8:D58)</f>
        <v>0</v>
      </c>
      <c r="E59" s="16">
        <f>SUMIFS(REA_9536!$H:$H,REA_9536!$C:$C,"&lt;="&amp;$B59,REA_9536!$D:$D,E$6)-SUM(E$8:E58)</f>
        <v>0</v>
      </c>
      <c r="F59" s="16">
        <f>SUMIFS(REA_9536!$H:$H,REA_9536!$C:$C,"&lt;="&amp;$B59,REA_9536!$D:$D,F$6)-SUM(F$8:F58)</f>
        <v>0</v>
      </c>
      <c r="G59" s="16">
        <f>SUMIFS(REA_9536!$H:$H,REA_9536!$C:$C,"&lt;="&amp;$B59,REA_9536!$D:$D,G$6)-SUM(G$8:G58)</f>
        <v>0</v>
      </c>
      <c r="H59" s="16">
        <f>SUMIFS(REA_9536!$H:$H,REA_9536!$C:$C,"&lt;="&amp;$B59,REA_9536!$D:$D,H$6)-SUM(H$8:H58)</f>
        <v>0</v>
      </c>
      <c r="I59" s="16">
        <f>SUMIFS(REA_9536!$H:$H,REA_9536!$C:$C,"&lt;="&amp;$B59,REA_9536!$D:$D,I$6)-SUM(I$8:I58)</f>
        <v>0</v>
      </c>
      <c r="J59" s="16">
        <f>SUMIFS(REA_9536!$H:$H,REA_9536!$C:$C,"&lt;="&amp;$B59,REA_9536!$D:$D,J$6)-SUM(J$8:J58)</f>
        <v>0</v>
      </c>
      <c r="K59" s="16">
        <f>SUMIFS(REA_9536!$H:$H,REA_9536!$C:$C,"&lt;="&amp;$B59,REA_9536!$D:$D,K$6)-SUM(K$8:K58)</f>
        <v>0</v>
      </c>
      <c r="L59" s="16">
        <f>SUMIFS(REA_9536!$H:$H,REA_9536!$C:$C,"&lt;="&amp;$B59,REA_9536!$D:$D,L$6)-SUM(L$8:L58)</f>
        <v>0</v>
      </c>
      <c r="M59" s="16">
        <f>SUMIFS(REA_9536!$H:$H,REA_9536!$C:$C,"&lt;="&amp;$B59,REA_9536!$D:$D,M$6)-SUM(M$8:M58)</f>
        <v>0</v>
      </c>
      <c r="N59" s="16">
        <f>SUMIFS(REA_9536!$H:$H,REA_9536!$C:$C,"&lt;="&amp;$B59,REA_9536!$D:$D,N$6)-SUM(N$8:N58)</f>
        <v>0</v>
      </c>
      <c r="O59" s="16">
        <f t="shared" si="17"/>
        <v>0</v>
      </c>
    </row>
    <row r="60" spans="2:15">
      <c r="B60" s="15">
        <v>45808</v>
      </c>
      <c r="C60" s="16">
        <f>SUMIFS(REA_9536!$H:$H,REA_9536!$C:$C,"&lt;="&amp;$B60,REA_9536!$D:$D,C$6)-SUM(C$8:C59)</f>
        <v>0</v>
      </c>
      <c r="D60" s="16">
        <f>SUMIFS(REA_9536!$H:$H,REA_9536!$C:$C,"&lt;="&amp;$B60,REA_9536!$D:$D,D$6)-SUM(D$8:D59)</f>
        <v>0</v>
      </c>
      <c r="E60" s="16">
        <f>SUMIFS(REA_9536!$H:$H,REA_9536!$C:$C,"&lt;="&amp;$B60,REA_9536!$D:$D,E$6)-SUM(E$8:E59)</f>
        <v>0</v>
      </c>
      <c r="F60" s="16">
        <f>SUMIFS(REA_9536!$H:$H,REA_9536!$C:$C,"&lt;="&amp;$B60,REA_9536!$D:$D,F$6)-SUM(F$8:F59)</f>
        <v>0</v>
      </c>
      <c r="G60" s="16">
        <f>SUMIFS(REA_9536!$H:$H,REA_9536!$C:$C,"&lt;="&amp;$B60,REA_9536!$D:$D,G$6)-SUM(G$8:G59)</f>
        <v>0</v>
      </c>
      <c r="H60" s="16">
        <f>SUMIFS(REA_9536!$H:$H,REA_9536!$C:$C,"&lt;="&amp;$B60,REA_9536!$D:$D,H$6)-SUM(H$8:H59)</f>
        <v>0</v>
      </c>
      <c r="I60" s="16">
        <f>SUMIFS(REA_9536!$H:$H,REA_9536!$C:$C,"&lt;="&amp;$B60,REA_9536!$D:$D,I$6)-SUM(I$8:I59)</f>
        <v>0</v>
      </c>
      <c r="J60" s="16">
        <f>SUMIFS(REA_9536!$H:$H,REA_9536!$C:$C,"&lt;="&amp;$B60,REA_9536!$D:$D,J$6)-SUM(J$8:J59)</f>
        <v>0</v>
      </c>
      <c r="K60" s="16">
        <f>SUMIFS(REA_9536!$H:$H,REA_9536!$C:$C,"&lt;="&amp;$B60,REA_9536!$D:$D,K$6)-SUM(K$8:K59)</f>
        <v>0</v>
      </c>
      <c r="L60" s="16">
        <f>SUMIFS(REA_9536!$H:$H,REA_9536!$C:$C,"&lt;="&amp;$B60,REA_9536!$D:$D,L$6)-SUM(L$8:L59)</f>
        <v>0</v>
      </c>
      <c r="M60" s="16">
        <f>SUMIFS(REA_9536!$H:$H,REA_9536!$C:$C,"&lt;="&amp;$B60,REA_9536!$D:$D,M$6)-SUM(M$8:M59)</f>
        <v>0</v>
      </c>
      <c r="N60" s="16">
        <f>SUMIFS(REA_9536!$H:$H,REA_9536!$C:$C,"&lt;="&amp;$B60,REA_9536!$D:$D,N$6)-SUM(N$8:N59)</f>
        <v>0</v>
      </c>
      <c r="O60" s="16">
        <f t="shared" si="17"/>
        <v>0</v>
      </c>
    </row>
    <row r="61" spans="2:15">
      <c r="B61" s="15">
        <v>45838</v>
      </c>
      <c r="C61" s="16">
        <f>SUMIFS(REA_9536!$H:$H,REA_9536!$C:$C,"&lt;="&amp;$B61,REA_9536!$D:$D,C$6)-SUM(C$8:C60)</f>
        <v>0</v>
      </c>
      <c r="D61" s="16">
        <f>SUMIFS(REA_9536!$H:$H,REA_9536!$C:$C,"&lt;="&amp;$B61,REA_9536!$D:$D,D$6)-SUM(D$8:D60)</f>
        <v>0</v>
      </c>
      <c r="E61" s="16">
        <f>SUMIFS(REA_9536!$H:$H,REA_9536!$C:$C,"&lt;="&amp;$B61,REA_9536!$D:$D,E$6)-SUM(E$8:E60)</f>
        <v>0</v>
      </c>
      <c r="F61" s="16">
        <f>SUMIFS(REA_9536!$H:$H,REA_9536!$C:$C,"&lt;="&amp;$B61,REA_9536!$D:$D,F$6)-SUM(F$8:F60)</f>
        <v>0</v>
      </c>
      <c r="G61" s="16">
        <f>SUMIFS(REA_9536!$H:$H,REA_9536!$C:$C,"&lt;="&amp;$B61,REA_9536!$D:$D,G$6)-SUM(G$8:G60)</f>
        <v>0</v>
      </c>
      <c r="H61" s="16">
        <f>SUMIFS(REA_9536!$H:$H,REA_9536!$C:$C,"&lt;="&amp;$B61,REA_9536!$D:$D,H$6)-SUM(H$8:H60)</f>
        <v>0</v>
      </c>
      <c r="I61" s="16">
        <f>SUMIFS(REA_9536!$H:$H,REA_9536!$C:$C,"&lt;="&amp;$B61,REA_9536!$D:$D,I$6)-SUM(I$8:I60)</f>
        <v>0</v>
      </c>
      <c r="J61" s="16">
        <f>SUMIFS(REA_9536!$H:$H,REA_9536!$C:$C,"&lt;="&amp;$B61,REA_9536!$D:$D,J$6)-SUM(J$8:J60)</f>
        <v>0</v>
      </c>
      <c r="K61" s="16">
        <f>SUMIFS(REA_9536!$H:$H,REA_9536!$C:$C,"&lt;="&amp;$B61,REA_9536!$D:$D,K$6)-SUM(K$8:K60)</f>
        <v>0</v>
      </c>
      <c r="L61" s="16">
        <f>SUMIFS(REA_9536!$H:$H,REA_9536!$C:$C,"&lt;="&amp;$B61,REA_9536!$D:$D,L$6)-SUM(L$8:L60)</f>
        <v>0</v>
      </c>
      <c r="M61" s="16">
        <f>SUMIFS(REA_9536!$H:$H,REA_9536!$C:$C,"&lt;="&amp;$B61,REA_9536!$D:$D,M$6)-SUM(M$8:M60)</f>
        <v>0</v>
      </c>
      <c r="N61" s="16">
        <f>SUMIFS(REA_9536!$H:$H,REA_9536!$C:$C,"&lt;="&amp;$B61,REA_9536!$D:$D,N$6)-SUM(N$8:N60)</f>
        <v>0</v>
      </c>
      <c r="O61" s="16">
        <f t="shared" si="17"/>
        <v>0</v>
      </c>
    </row>
    <row r="62" spans="2:15">
      <c r="B62" s="15">
        <v>45869</v>
      </c>
      <c r="C62" s="16">
        <f>SUMIFS(REA_9536!$H:$H,REA_9536!$C:$C,"&lt;="&amp;$B62,REA_9536!$D:$D,C$6)-SUM(C$8:C61)</f>
        <v>0</v>
      </c>
      <c r="D62" s="16">
        <f>SUMIFS(REA_9536!$H:$H,REA_9536!$C:$C,"&lt;="&amp;$B62,REA_9536!$D:$D,D$6)-SUM(D$8:D61)</f>
        <v>0</v>
      </c>
      <c r="E62" s="16">
        <f>SUMIFS(REA_9536!$H:$H,REA_9536!$C:$C,"&lt;="&amp;$B62,REA_9536!$D:$D,E$6)-SUM(E$8:E61)</f>
        <v>2715520.67</v>
      </c>
      <c r="F62" s="16">
        <f>SUMIFS(REA_9536!$H:$H,REA_9536!$C:$C,"&lt;="&amp;$B62,REA_9536!$D:$D,F$6)-SUM(F$8:F61)</f>
        <v>0</v>
      </c>
      <c r="G62" s="16">
        <f>SUMIFS(REA_9536!$H:$H,REA_9536!$C:$C,"&lt;="&amp;$B62,REA_9536!$D:$D,G$6)-SUM(G$8:G61)</f>
        <v>0</v>
      </c>
      <c r="H62" s="16">
        <f>SUMIFS(REA_9536!$H:$H,REA_9536!$C:$C,"&lt;="&amp;$B62,REA_9536!$D:$D,H$6)-SUM(H$8:H61)</f>
        <v>0</v>
      </c>
      <c r="I62" s="16">
        <f>SUMIFS(REA_9536!$H:$H,REA_9536!$C:$C,"&lt;="&amp;$B62,REA_9536!$D:$D,I$6)-SUM(I$8:I61)</f>
        <v>0</v>
      </c>
      <c r="J62" s="16">
        <f>SUMIFS(REA_9536!$H:$H,REA_9536!$C:$C,"&lt;="&amp;$B62,REA_9536!$D:$D,J$6)-SUM(J$8:J61)</f>
        <v>0</v>
      </c>
      <c r="K62" s="16">
        <f>SUMIFS(REA_9536!$H:$H,REA_9536!$C:$C,"&lt;="&amp;$B62,REA_9536!$D:$D,K$6)-SUM(K$8:K61)</f>
        <v>0</v>
      </c>
      <c r="L62" s="16">
        <f>SUMIFS(REA_9536!$H:$H,REA_9536!$C:$C,"&lt;="&amp;$B62,REA_9536!$D:$D,L$6)-SUM(L$8:L61)</f>
        <v>0</v>
      </c>
      <c r="M62" s="16">
        <f>SUMIFS(REA_9536!$H:$H,REA_9536!$C:$C,"&lt;="&amp;$B62,REA_9536!$D:$D,M$6)-SUM(M$8:M61)</f>
        <v>0</v>
      </c>
      <c r="N62" s="16">
        <f>SUMIFS(REA_9536!$H:$H,REA_9536!$C:$C,"&lt;="&amp;$B62,REA_9536!$D:$D,N$6)-SUM(N$8:N61)</f>
        <v>0</v>
      </c>
      <c r="O62" s="16">
        <f t="shared" si="17"/>
        <v>2715520.67</v>
      </c>
    </row>
    <row r="63" spans="2:15">
      <c r="B63" s="15">
        <v>45900</v>
      </c>
      <c r="C63" s="16">
        <f>SUMIFS(REA_9536!$H:$H,REA_9536!$C:$C,"&lt;="&amp;$B63,REA_9536!$D:$D,C$6)-SUM(C$8:C62)</f>
        <v>0</v>
      </c>
      <c r="D63" s="16">
        <f>SUMIFS(REA_9536!$H:$H,REA_9536!$C:$C,"&lt;="&amp;$B63,REA_9536!$D:$D,D$6)-SUM(D$8:D62)</f>
        <v>0</v>
      </c>
      <c r="E63" s="16">
        <f>SUMIFS(REA_9536!$H:$H,REA_9536!$C:$C,"&lt;="&amp;$B63,REA_9536!$D:$D,E$6)-SUM(E$8:E62)</f>
        <v>0</v>
      </c>
      <c r="F63" s="16">
        <f>SUMIFS(REA_9536!$H:$H,REA_9536!$C:$C,"&lt;="&amp;$B63,REA_9536!$D:$D,F$6)-SUM(F$8:F62)</f>
        <v>0</v>
      </c>
      <c r="G63" s="16">
        <f>SUMIFS(REA_9536!$H:$H,REA_9536!$C:$C,"&lt;="&amp;$B63,REA_9536!$D:$D,G$6)-SUM(G$8:G62)</f>
        <v>0</v>
      </c>
      <c r="H63" s="16">
        <f>SUMIFS(REA_9536!$H:$H,REA_9536!$C:$C,"&lt;="&amp;$B63,REA_9536!$D:$D,H$6)-SUM(H$8:H62)</f>
        <v>0</v>
      </c>
      <c r="I63" s="16">
        <f>SUMIFS(REA_9536!$H:$H,REA_9536!$C:$C,"&lt;="&amp;$B63,REA_9536!$D:$D,I$6)-SUM(I$8:I62)</f>
        <v>0</v>
      </c>
      <c r="J63" s="16">
        <f>SUMIFS(REA_9536!$H:$H,REA_9536!$C:$C,"&lt;="&amp;$B63,REA_9536!$D:$D,J$6)-SUM(J$8:J62)</f>
        <v>0</v>
      </c>
      <c r="K63" s="16">
        <f>SUMIFS(REA_9536!$H:$H,REA_9536!$C:$C,"&lt;="&amp;$B63,REA_9536!$D:$D,K$6)-SUM(K$8:K62)</f>
        <v>0</v>
      </c>
      <c r="L63" s="16">
        <f>SUMIFS(REA_9536!$H:$H,REA_9536!$C:$C,"&lt;="&amp;$B63,REA_9536!$D:$D,L$6)-SUM(L$8:L62)</f>
        <v>0</v>
      </c>
      <c r="M63" s="16">
        <f>SUMIFS(REA_9536!$H:$H,REA_9536!$C:$C,"&lt;="&amp;$B63,REA_9536!$D:$D,M$6)-SUM(M$8:M62)</f>
        <v>0</v>
      </c>
      <c r="N63" s="16">
        <f>SUMIFS(REA_9536!$H:$H,REA_9536!$C:$C,"&lt;="&amp;$B63,REA_9536!$D:$D,N$6)-SUM(N$8:N62)</f>
        <v>0</v>
      </c>
      <c r="O63" s="16">
        <f t="shared" si="17"/>
        <v>0</v>
      </c>
    </row>
    <row r="64" spans="2:15">
      <c r="B64" s="15">
        <v>45930</v>
      </c>
      <c r="C64" s="16">
        <f>SUMIFS(REA_9536!$H:$H,REA_9536!$C:$C,"&lt;="&amp;$B64,REA_9536!$D:$D,C$6)-SUM(C$8:C63)</f>
        <v>0</v>
      </c>
      <c r="D64" s="16">
        <f>SUMIFS(REA_9536!$H:$H,REA_9536!$C:$C,"&lt;="&amp;$B64,REA_9536!$D:$D,D$6)-SUM(D$8:D63)</f>
        <v>0</v>
      </c>
      <c r="E64" s="16">
        <f>SUMIFS(REA_9536!$H:$H,REA_9536!$C:$C,"&lt;="&amp;$B64,REA_9536!$D:$D,E$6)-SUM(E$8:E63)</f>
        <v>0</v>
      </c>
      <c r="F64" s="16">
        <f>SUMIFS(REA_9536!$H:$H,REA_9536!$C:$C,"&lt;="&amp;$B64,REA_9536!$D:$D,F$6)-SUM(F$8:F63)</f>
        <v>0</v>
      </c>
      <c r="G64" s="16">
        <f>SUMIFS(REA_9536!$H:$H,REA_9536!$C:$C,"&lt;="&amp;$B64,REA_9536!$D:$D,G$6)-SUM(G$8:G63)</f>
        <v>0</v>
      </c>
      <c r="H64" s="16">
        <f>SUMIFS(REA_9536!$H:$H,REA_9536!$C:$C,"&lt;="&amp;$B64,REA_9536!$D:$D,H$6)-SUM(H$8:H63)</f>
        <v>0</v>
      </c>
      <c r="I64" s="16">
        <f>SUMIFS(REA_9536!$H:$H,REA_9536!$C:$C,"&lt;="&amp;$B64,REA_9536!$D:$D,I$6)-SUM(I$8:I63)</f>
        <v>0</v>
      </c>
      <c r="J64" s="16">
        <f>SUMIFS(REA_9536!$H:$H,REA_9536!$C:$C,"&lt;="&amp;$B64,REA_9536!$D:$D,J$6)-SUM(J$8:J63)</f>
        <v>0</v>
      </c>
      <c r="K64" s="16">
        <f>SUMIFS(REA_9536!$H:$H,REA_9536!$C:$C,"&lt;="&amp;$B64,REA_9536!$D:$D,K$6)-SUM(K$8:K63)</f>
        <v>0</v>
      </c>
      <c r="L64" s="16">
        <f>SUMIFS(REA_9536!$H:$H,REA_9536!$C:$C,"&lt;="&amp;$B64,REA_9536!$D:$D,L$6)-SUM(L$8:L63)</f>
        <v>0</v>
      </c>
      <c r="M64" s="16">
        <f>SUMIFS(REA_9536!$H:$H,REA_9536!$C:$C,"&lt;="&amp;$B64,REA_9536!$D:$D,M$6)-SUM(M$8:M63)</f>
        <v>0</v>
      </c>
      <c r="N64" s="16">
        <f>SUMIFS(REA_9536!$H:$H,REA_9536!$C:$C,"&lt;="&amp;$B64,REA_9536!$D:$D,N$6)-SUM(N$8:N63)</f>
        <v>0</v>
      </c>
      <c r="O64" s="16">
        <f t="shared" ref="O64:O67" si="18">SUM(C64:N64)</f>
        <v>0</v>
      </c>
    </row>
    <row r="65" spans="2:15">
      <c r="B65" s="15">
        <v>45961</v>
      </c>
      <c r="C65" s="16">
        <f>SUMIFS(REA_9536!$H:$H,REA_9536!$C:$C,"&lt;="&amp;$B65,REA_9536!$D:$D,C$6)-SUM(C$8:C64)</f>
        <v>0</v>
      </c>
      <c r="D65" s="16">
        <f>SUMIFS(REA_9536!$H:$H,REA_9536!$C:$C,"&lt;="&amp;$B65,REA_9536!$D:$D,D$6)-SUM(D$8:D64)</f>
        <v>0</v>
      </c>
      <c r="E65" s="16">
        <f>SUMIFS(REA_9536!$H:$H,REA_9536!$C:$C,"&lt;="&amp;$B65,REA_9536!$D:$D,E$6)-SUM(E$8:E64)</f>
        <v>0</v>
      </c>
      <c r="F65" s="16">
        <f>SUMIFS(REA_9536!$H:$H,REA_9536!$C:$C,"&lt;="&amp;$B65,REA_9536!$D:$D,F$6)-SUM(F$8:F64)</f>
        <v>0</v>
      </c>
      <c r="G65" s="16">
        <f>SUMIFS(REA_9536!$H:$H,REA_9536!$C:$C,"&lt;="&amp;$B65,REA_9536!$D:$D,G$6)-SUM(G$8:G64)</f>
        <v>0</v>
      </c>
      <c r="H65" s="16">
        <f>SUMIFS(REA_9536!$H:$H,REA_9536!$C:$C,"&lt;="&amp;$B65,REA_9536!$D:$D,H$6)-SUM(H$8:H64)</f>
        <v>0</v>
      </c>
      <c r="I65" s="16">
        <f>SUMIFS(REA_9536!$H:$H,REA_9536!$C:$C,"&lt;="&amp;$B65,REA_9536!$D:$D,I$6)-SUM(I$8:I64)</f>
        <v>0</v>
      </c>
      <c r="J65" s="16">
        <f>SUMIFS(REA_9536!$H:$H,REA_9536!$C:$C,"&lt;="&amp;$B65,REA_9536!$D:$D,J$6)-SUM(J$8:J64)</f>
        <v>0</v>
      </c>
      <c r="K65" s="16">
        <f>SUMIFS(REA_9536!$H:$H,REA_9536!$C:$C,"&lt;="&amp;$B65,REA_9536!$D:$D,K$6)-SUM(K$8:K64)</f>
        <v>0</v>
      </c>
      <c r="L65" s="16">
        <f>SUMIFS(REA_9536!$H:$H,REA_9536!$C:$C,"&lt;="&amp;$B65,REA_9536!$D:$D,L$6)-SUM(L$8:L64)</f>
        <v>0</v>
      </c>
      <c r="M65" s="16">
        <f>SUMIFS(REA_9536!$H:$H,REA_9536!$C:$C,"&lt;="&amp;$B65,REA_9536!$D:$D,M$6)-SUM(M$8:M64)</f>
        <v>0</v>
      </c>
      <c r="N65" s="16">
        <f>SUMIFS(REA_9536!$H:$H,REA_9536!$C:$C,"&lt;="&amp;$B65,REA_9536!$D:$D,N$6)-SUM(N$8:N64)</f>
        <v>0</v>
      </c>
      <c r="O65" s="16">
        <f t="shared" si="18"/>
        <v>0</v>
      </c>
    </row>
    <row r="66" spans="2:15">
      <c r="B66" s="15">
        <v>45991</v>
      </c>
      <c r="C66" s="16">
        <f>SUMIFS(REA_9536!$H:$H,REA_9536!$C:$C,"&lt;="&amp;$B66,REA_9536!$D:$D,C$6)-SUM(C$8:C65)</f>
        <v>0</v>
      </c>
      <c r="D66" s="16">
        <f>SUMIFS(REA_9536!$H:$H,REA_9536!$C:$C,"&lt;="&amp;$B66,REA_9536!$D:$D,D$6)-SUM(D$8:D65)</f>
        <v>0</v>
      </c>
      <c r="E66" s="16">
        <f>SUMIFS(REA_9536!$H:$H,REA_9536!$C:$C,"&lt;="&amp;$B66,REA_9536!$D:$D,E$6)-SUM(E$8:E65)</f>
        <v>0</v>
      </c>
      <c r="F66" s="16">
        <f>SUMIFS(REA_9536!$H:$H,REA_9536!$C:$C,"&lt;="&amp;$B66,REA_9536!$D:$D,F$6)-SUM(F$8:F65)</f>
        <v>2692352.284</v>
      </c>
      <c r="G66" s="16">
        <f>SUMIFS(REA_9536!$H:$H,REA_9536!$C:$C,"&lt;="&amp;$B66,REA_9536!$D:$D,G$6)-SUM(G$8:G65)</f>
        <v>0</v>
      </c>
      <c r="H66" s="16">
        <f>SUMIFS(REA_9536!$H:$H,REA_9536!$C:$C,"&lt;="&amp;$B66,REA_9536!$D:$D,H$6)-SUM(H$8:H65)</f>
        <v>0</v>
      </c>
      <c r="I66" s="16">
        <f>SUMIFS(REA_9536!$H:$H,REA_9536!$C:$C,"&lt;="&amp;$B66,REA_9536!$D:$D,I$6)-SUM(I$8:I65)</f>
        <v>0</v>
      </c>
      <c r="J66" s="16">
        <f>SUMIFS(REA_9536!$H:$H,REA_9536!$C:$C,"&lt;="&amp;$B66,REA_9536!$D:$D,J$6)-SUM(J$8:J65)</f>
        <v>4432251.5199999996</v>
      </c>
      <c r="K66" s="16">
        <f>SUMIFS(REA_9536!$H:$H,REA_9536!$C:$C,"&lt;="&amp;$B66,REA_9536!$D:$D,K$6)-SUM(K$8:K65)</f>
        <v>19666595.063999996</v>
      </c>
      <c r="L66" s="16">
        <f>SUMIFS(REA_9536!$H:$H,REA_9536!$C:$C,"&lt;="&amp;$B66,REA_9536!$D:$D,L$6)-SUM(L$8:L65)</f>
        <v>0</v>
      </c>
      <c r="M66" s="16">
        <f>SUMIFS(REA_9536!$H:$H,REA_9536!$C:$C,"&lt;="&amp;$B66,REA_9536!$D:$D,M$6)-SUM(M$8:M65)</f>
        <v>0</v>
      </c>
      <c r="N66" s="16">
        <f>SUMIFS(REA_9536!$H:$H,REA_9536!$C:$C,"&lt;="&amp;$B66,REA_9536!$D:$D,N$6)-SUM(N$8:N65)</f>
        <v>16552367.920000002</v>
      </c>
      <c r="O66" s="16">
        <f t="shared" si="18"/>
        <v>43343566.787999995</v>
      </c>
    </row>
    <row r="67" spans="2:15">
      <c r="B67" s="15">
        <v>46022</v>
      </c>
      <c r="C67" s="16">
        <f>SUMIFS(REA_9536!$H:$H,REA_9536!$C:$C,"&lt;="&amp;$B67,REA_9536!$D:$D,C$6)-SUM(C$8:C66)</f>
        <v>0</v>
      </c>
      <c r="D67" s="16">
        <f>SUMIFS(REA_9536!$H:$H,REA_9536!$C:$C,"&lt;="&amp;$B67,REA_9536!$D:$D,D$6)-SUM(D$8:D66)</f>
        <v>0</v>
      </c>
      <c r="E67" s="16">
        <f>SUMIFS(REA_9536!$H:$H,REA_9536!$C:$C,"&lt;="&amp;$B67,REA_9536!$D:$D,E$6)-SUM(E$8:E66)</f>
        <v>0</v>
      </c>
      <c r="F67" s="16">
        <f>SUMIFS(REA_9536!$H:$H,REA_9536!$C:$C,"&lt;="&amp;$B67,REA_9536!$D:$D,F$6)-SUM(F$8:F66)</f>
        <v>0</v>
      </c>
      <c r="G67" s="16">
        <f>SUMIFS(REA_9536!$H:$H,REA_9536!$C:$C,"&lt;="&amp;$B67,REA_9536!$D:$D,G$6)-SUM(G$8:G66)</f>
        <v>0</v>
      </c>
      <c r="H67" s="16">
        <f>SUMIFS(REA_9536!$H:$H,REA_9536!$C:$C,"&lt;="&amp;$B67,REA_9536!$D:$D,H$6)-SUM(H$8:H66)</f>
        <v>0</v>
      </c>
      <c r="I67" s="16">
        <f>SUMIFS(REA_9536!$H:$H,REA_9536!$C:$C,"&lt;="&amp;$B67,REA_9536!$D:$D,I$6)-SUM(I$8:I66)</f>
        <v>0</v>
      </c>
      <c r="J67" s="16">
        <f>SUMIFS(REA_9536!$H:$H,REA_9536!$C:$C,"&lt;="&amp;$B67,REA_9536!$D:$D,J$6)-SUM(J$8:J66)</f>
        <v>0</v>
      </c>
      <c r="K67" s="16">
        <f>SUMIFS(REA_9536!$H:$H,REA_9536!$C:$C,"&lt;="&amp;$B67,REA_9536!$D:$D,K$6)-SUM(K$8:K66)</f>
        <v>0</v>
      </c>
      <c r="L67" s="16">
        <f>SUMIFS(REA_9536!$H:$H,REA_9536!$C:$C,"&lt;="&amp;$B67,REA_9536!$D:$D,L$6)-SUM(L$8:L66)</f>
        <v>0</v>
      </c>
      <c r="M67" s="16">
        <f>SUMIFS(REA_9536!$H:$H,REA_9536!$C:$C,"&lt;="&amp;$B67,REA_9536!$D:$D,M$6)-SUM(M$8:M66)</f>
        <v>0</v>
      </c>
      <c r="N67" s="16">
        <f>SUMIFS(REA_9536!$H:$H,REA_9536!$C:$C,"&lt;="&amp;$B67,REA_9536!$D:$D,N$6)-SUM(N$8:N66)</f>
        <v>0</v>
      </c>
      <c r="O67" s="16">
        <f t="shared" si="18"/>
        <v>0</v>
      </c>
    </row>
    <row r="68" spans="2:15" ht="28.5" customHeight="1">
      <c r="B68" s="12" t="s">
        <v>4</v>
      </c>
      <c r="C68" s="14">
        <f>C7-SUM(C$8:C$67)</f>
        <v>0</v>
      </c>
      <c r="D68" s="14">
        <f>D7-SUM(D$8:D$67)</f>
        <v>2788544.1999999993</v>
      </c>
      <c r="E68" s="14">
        <f>E7-SUM(E$8:E$67)</f>
        <v>2.0000001415610313E-2</v>
      </c>
      <c r="F68" s="14">
        <f>F7-SUM(F$8:F$67)</f>
        <v>2692352.2960000001</v>
      </c>
      <c r="G68" s="14">
        <f>G7-SUM(G$8:G$67)</f>
        <v>21548685.359999999</v>
      </c>
      <c r="H68" s="14">
        <f>H7-SUM(H$8:H$67)</f>
        <v>164862313.80000001</v>
      </c>
      <c r="I68" s="14">
        <f>I7-SUM(I$8:I$67)</f>
        <v>0</v>
      </c>
      <c r="J68" s="14">
        <f>J7-SUM(J$8:J$67)</f>
        <v>0</v>
      </c>
      <c r="K68" s="14">
        <f>K7-SUM(K$8:K$67)</f>
        <v>19666595.07600002</v>
      </c>
      <c r="L68" s="14">
        <f>L7-SUM(L$8:L$67)</f>
        <v>8106975.3000000007</v>
      </c>
      <c r="M68" s="14">
        <f>M7-SUM(M$8:M$67)</f>
        <v>0</v>
      </c>
      <c r="N68" s="14">
        <f>N7-SUM(N$8:N$67)</f>
        <v>16552367.919999994</v>
      </c>
      <c r="O68" s="14">
        <f>O7-SUM(O$8:O$67)</f>
        <v>236217833.972</v>
      </c>
    </row>
  </sheetData>
  <mergeCells count="2">
    <mergeCell ref="B5:B6"/>
    <mergeCell ref="O5:O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24FF-E8A9-492B-9E5B-5420BF6E6F4F}">
  <dimension ref="A2:Q57"/>
  <sheetViews>
    <sheetView showGridLines="0" zoomScale="70" zoomScaleNormal="70" workbookViewId="0">
      <pane xSplit="2" ySplit="8" topLeftCell="C41" activePane="bottomRight" state="frozen"/>
      <selection activeCell="I9" sqref="I9"/>
      <selection pane="topRight" activeCell="I9" sqref="I9"/>
      <selection pane="bottomLeft" activeCell="I9" sqref="I9"/>
      <selection pane="bottomRight" activeCell="I51" sqref="I51"/>
    </sheetView>
  </sheetViews>
  <sheetFormatPr defaultColWidth="8.7265625" defaultRowHeight="14.5"/>
  <cols>
    <col min="1" max="1" width="3.7265625" style="1" customWidth="1"/>
    <col min="2" max="3" width="15.81640625" style="1" customWidth="1"/>
    <col min="4" max="4" width="25.1796875" style="1" customWidth="1"/>
    <col min="5" max="6" width="20" style="1" customWidth="1"/>
    <col min="7" max="9" width="18.453125" style="1" customWidth="1"/>
    <col min="10" max="10" width="14" style="1" bestFit="1" customWidth="1"/>
    <col min="11" max="13" width="20.1796875" style="1" customWidth="1"/>
    <col min="14" max="14" width="29.7265625" style="1" customWidth="1"/>
    <col min="15" max="15" width="20.1796875" customWidth="1"/>
    <col min="16" max="16" width="19.1796875" style="1" hidden="1" customWidth="1"/>
    <col min="17" max="17" width="0" style="1" hidden="1" customWidth="1"/>
    <col min="18" max="16384" width="8.7265625" style="1"/>
  </cols>
  <sheetData>
    <row r="2" spans="1:17" ht="22.5" customHeight="1">
      <c r="B2" s="38" t="s">
        <v>14</v>
      </c>
      <c r="C2" s="2"/>
      <c r="H2" s="2"/>
      <c r="I2" s="2"/>
    </row>
    <row r="3" spans="1:17" s="31" customFormat="1">
      <c r="A3" s="30"/>
      <c r="B3" s="30"/>
      <c r="C3" s="30"/>
      <c r="D3" s="30"/>
      <c r="E3" s="30"/>
      <c r="F3" s="30"/>
      <c r="G3" s="30"/>
      <c r="H3" s="30"/>
      <c r="I3" s="30"/>
      <c r="J3" s="33"/>
      <c r="O3"/>
    </row>
    <row r="4" spans="1:17" s="31" customFormat="1">
      <c r="A4" s="30"/>
      <c r="B4" s="28" t="s">
        <v>2</v>
      </c>
      <c r="C4" s="37"/>
      <c r="D4" s="28" t="s">
        <v>15</v>
      </c>
      <c r="E4" s="34"/>
      <c r="F4" s="34"/>
      <c r="H4" s="34"/>
      <c r="I4" s="34"/>
      <c r="J4" s="34"/>
      <c r="O4"/>
    </row>
    <row r="5" spans="1:17" s="31" customFormat="1">
      <c r="A5" s="30"/>
      <c r="B5" s="28" t="s">
        <v>0</v>
      </c>
      <c r="C5" s="37"/>
      <c r="D5" s="28" t="s">
        <v>37</v>
      </c>
      <c r="E5" s="34"/>
      <c r="F5" s="34"/>
      <c r="G5" s="32" t="s">
        <v>16</v>
      </c>
      <c r="H5" s="34"/>
      <c r="I5" s="34"/>
      <c r="J5" s="34"/>
      <c r="O5"/>
    </row>
    <row r="6" spans="1:17" s="31" customFormat="1">
      <c r="A6" s="30"/>
      <c r="B6" s="28" t="s">
        <v>1</v>
      </c>
      <c r="C6" s="37"/>
      <c r="D6" s="29">
        <v>546656711.46000004</v>
      </c>
      <c r="E6" s="35"/>
      <c r="F6" s="35"/>
      <c r="G6" s="34"/>
      <c r="H6" s="34"/>
      <c r="I6" s="34"/>
      <c r="J6" s="34"/>
      <c r="O6"/>
    </row>
    <row r="7" spans="1:17" s="31" customFormat="1">
      <c r="A7" s="30"/>
      <c r="B7" s="34"/>
      <c r="C7" s="34"/>
      <c r="D7" s="36"/>
      <c r="E7" s="36"/>
      <c r="F7" s="36"/>
      <c r="G7" s="34"/>
      <c r="H7" s="34"/>
      <c r="I7" s="34"/>
      <c r="J7" s="34"/>
      <c r="O7"/>
    </row>
    <row r="8" spans="1:17" ht="29">
      <c r="A8" s="4"/>
      <c r="B8" s="18" t="s">
        <v>6</v>
      </c>
      <c r="C8" s="18" t="s">
        <v>3</v>
      </c>
      <c r="D8" s="18" t="s">
        <v>7</v>
      </c>
      <c r="E8" s="18" t="s">
        <v>10</v>
      </c>
      <c r="F8" s="18" t="s">
        <v>11</v>
      </c>
      <c r="G8" s="18" t="s">
        <v>8</v>
      </c>
      <c r="H8" s="18" t="s">
        <v>9</v>
      </c>
      <c r="I8" s="18" t="s">
        <v>4</v>
      </c>
      <c r="J8" s="5"/>
      <c r="K8" s="18" t="s">
        <v>10</v>
      </c>
      <c r="L8" s="18" t="s">
        <v>17</v>
      </c>
      <c r="M8" s="18" t="s">
        <v>18</v>
      </c>
      <c r="N8"/>
    </row>
    <row r="9" spans="1:17">
      <c r="A9" s="3"/>
      <c r="B9" s="19">
        <v>44270</v>
      </c>
      <c r="C9" s="19">
        <v>44377</v>
      </c>
      <c r="D9" s="20" t="s">
        <v>29</v>
      </c>
      <c r="E9" s="21">
        <v>0.83</v>
      </c>
      <c r="F9" s="21">
        <f t="shared" ref="F9:F15" si="0">VLOOKUP(E9,$K$9:$M$13,2,TRUE)</f>
        <v>0.8</v>
      </c>
      <c r="G9" s="21">
        <v>0.8</v>
      </c>
      <c r="H9" s="20">
        <f t="shared" ref="H9:H14" si="1">ROUND(VLOOKUP(D9,$K$16:$M$27,3,0)*G9,2)</f>
        <v>17012580.789999999</v>
      </c>
      <c r="I9" s="20">
        <f>ROUND(VLOOKUP(D9,$K$16:$M$27,3,0),2)-SUMIF($D$9:$D9,D9,$H$9:$H9)</f>
        <v>4253145.1999999993</v>
      </c>
      <c r="J9" s="6"/>
      <c r="K9" s="26">
        <v>0.1</v>
      </c>
      <c r="L9" s="26">
        <v>0.2</v>
      </c>
      <c r="M9" s="26">
        <f>L9</f>
        <v>0.2</v>
      </c>
      <c r="N9" s="42"/>
    </row>
    <row r="10" spans="1:17">
      <c r="A10" s="3"/>
      <c r="B10" s="19">
        <v>44460</v>
      </c>
      <c r="C10" s="19">
        <v>44469</v>
      </c>
      <c r="D10" s="20" t="s">
        <v>19</v>
      </c>
      <c r="E10" s="21">
        <v>0.42</v>
      </c>
      <c r="F10" s="21">
        <f t="shared" si="0"/>
        <v>0.4</v>
      </c>
      <c r="G10" s="21">
        <v>0.4</v>
      </c>
      <c r="H10" s="20">
        <f t="shared" si="1"/>
        <v>8697185.6999999993</v>
      </c>
      <c r="I10" s="20">
        <f>ROUND(VLOOKUP(D10,$K$16:$M$27,3,0),2)-SUMIF($D$9:$D10,D10,$H$9:$H10)</f>
        <v>13045778.539999999</v>
      </c>
      <c r="J10" s="6"/>
      <c r="K10" s="26">
        <v>0.35</v>
      </c>
      <c r="L10" s="26">
        <v>0.4</v>
      </c>
      <c r="M10" s="26">
        <f>L10-SUM(M$9:M9)</f>
        <v>0.2</v>
      </c>
      <c r="N10" s="42"/>
    </row>
    <row r="11" spans="1:17">
      <c r="A11" s="3"/>
      <c r="B11" s="19">
        <v>44460</v>
      </c>
      <c r="C11" s="19">
        <v>44469</v>
      </c>
      <c r="D11" s="20" t="s">
        <v>25</v>
      </c>
      <c r="E11" s="21">
        <v>0.17899999999999999</v>
      </c>
      <c r="F11" s="21">
        <f t="shared" si="0"/>
        <v>0.2</v>
      </c>
      <c r="G11" s="21">
        <v>0.2</v>
      </c>
      <c r="H11" s="20">
        <f t="shared" si="1"/>
        <v>3619639.4</v>
      </c>
      <c r="I11" s="20">
        <f>ROUND(VLOOKUP(D11,$K$16:$M$27,3,0),2)-SUMIF($D$9:$D11,D11,$H$9:$H11)</f>
        <v>14478557.58</v>
      </c>
      <c r="J11" s="7"/>
      <c r="K11" s="26">
        <v>0.55000000000000004</v>
      </c>
      <c r="L11" s="26">
        <v>0.6</v>
      </c>
      <c r="M11" s="26">
        <f>L11-SUM(M$9:M10)</f>
        <v>0.19999999999999996</v>
      </c>
      <c r="N11" s="42"/>
    </row>
    <row r="12" spans="1:17">
      <c r="A12" s="3"/>
      <c r="B12" s="19">
        <v>44468</v>
      </c>
      <c r="C12" s="19">
        <v>44484</v>
      </c>
      <c r="D12" s="20" t="s">
        <v>29</v>
      </c>
      <c r="E12" s="21">
        <v>1</v>
      </c>
      <c r="F12" s="21">
        <f t="shared" si="0"/>
        <v>1</v>
      </c>
      <c r="G12" s="21">
        <v>0.2</v>
      </c>
      <c r="H12" s="20">
        <f t="shared" si="1"/>
        <v>4253145.2</v>
      </c>
      <c r="I12" s="20">
        <f>ROUND(VLOOKUP(D12,$K$16:$M$27,3,0),2)-SUMIF($D$9:$D12,D12,$H$9:$H12)</f>
        <v>0</v>
      </c>
      <c r="J12" s="7"/>
      <c r="K12" s="26">
        <v>0.8</v>
      </c>
      <c r="L12" s="26">
        <v>0.8</v>
      </c>
      <c r="M12" s="26">
        <f>L12-SUM(M$9:M11)</f>
        <v>0.20000000000000007</v>
      </c>
      <c r="N12" s="42"/>
    </row>
    <row r="13" spans="1:17">
      <c r="A13" s="3"/>
      <c r="B13" s="19">
        <v>44537</v>
      </c>
      <c r="C13" s="19">
        <v>44544</v>
      </c>
      <c r="D13" s="20" t="s">
        <v>19</v>
      </c>
      <c r="E13" s="21">
        <v>0.55500000000000005</v>
      </c>
      <c r="F13" s="21">
        <f t="shared" si="0"/>
        <v>0.6</v>
      </c>
      <c r="G13" s="21">
        <v>0.2</v>
      </c>
      <c r="H13" s="20">
        <f t="shared" si="1"/>
        <v>4348592.8499999996</v>
      </c>
      <c r="I13" s="20">
        <f>ROUND(VLOOKUP(D13,$K$16:$M$27,3,0),2)-SUMIF($D$9:$D13,D13,$H$9:$H13)</f>
        <v>8697185.6899999995</v>
      </c>
      <c r="J13" s="7"/>
      <c r="K13" s="26">
        <v>1</v>
      </c>
      <c r="L13" s="26">
        <v>1</v>
      </c>
      <c r="M13" s="26">
        <f>L13-SUM(M$9:M12)</f>
        <v>0.19999999999999996</v>
      </c>
      <c r="N13" s="42"/>
    </row>
    <row r="14" spans="1:17">
      <c r="A14" s="3"/>
      <c r="B14" s="19">
        <v>44571</v>
      </c>
      <c r="C14" s="19">
        <v>44575</v>
      </c>
      <c r="D14" s="20" t="s">
        <v>19</v>
      </c>
      <c r="E14" s="21">
        <v>0.80320000000000003</v>
      </c>
      <c r="F14" s="21">
        <f t="shared" si="0"/>
        <v>0.8</v>
      </c>
      <c r="G14" s="21">
        <v>0.2</v>
      </c>
      <c r="H14" s="20">
        <f t="shared" si="1"/>
        <v>4348592.8499999996</v>
      </c>
      <c r="I14" s="20">
        <f>ROUND(VLOOKUP(D14,$K$16:$M$27,3,0),2)-SUMIF($D$9:$D14,D14,$H$9:$H14)</f>
        <v>4348592.84</v>
      </c>
      <c r="J14" s="7"/>
      <c r="K14" s="6"/>
    </row>
    <row r="15" spans="1:17">
      <c r="A15" s="3"/>
      <c r="B15" s="19">
        <v>44628</v>
      </c>
      <c r="C15" s="19">
        <v>44635</v>
      </c>
      <c r="D15" s="20" t="s">
        <v>19</v>
      </c>
      <c r="E15" s="21">
        <v>1</v>
      </c>
      <c r="F15" s="21">
        <f t="shared" si="0"/>
        <v>1</v>
      </c>
      <c r="G15" s="21">
        <v>0.2</v>
      </c>
      <c r="H15" s="20">
        <f>ROUND(VLOOKUP(D15,$K$16:$M$27,3,0)*G15,2)-0.01</f>
        <v>4348592.84</v>
      </c>
      <c r="I15" s="20">
        <f>ROUND(VLOOKUP(D15,$K$16:$M$27,3,0),2)-SUMIF($D$9:$D15,D15,$H$9:$H15)</f>
        <v>0</v>
      </c>
      <c r="J15" s="7"/>
      <c r="K15" s="27" t="s">
        <v>7</v>
      </c>
      <c r="L15" s="27"/>
      <c r="M15" s="18" t="s">
        <v>31</v>
      </c>
      <c r="N15" s="18" t="s">
        <v>39</v>
      </c>
      <c r="P15" s="1" t="s">
        <v>38</v>
      </c>
    </row>
    <row r="16" spans="1:17">
      <c r="A16" s="3"/>
      <c r="B16" s="19">
        <v>44690</v>
      </c>
      <c r="C16" s="19">
        <v>44694</v>
      </c>
      <c r="D16" s="20" t="s">
        <v>28</v>
      </c>
      <c r="E16" s="21">
        <v>0.1023</v>
      </c>
      <c r="F16" s="21">
        <f t="shared" ref="F16:F30" si="2">VLOOKUP(E16,$K$9:$M$13,2,TRUE)</f>
        <v>0.2</v>
      </c>
      <c r="G16" s="21">
        <f t="shared" ref="G16:G30" si="3">VLOOKUP(F16,$L$9:$M$13,2,0)</f>
        <v>0.2</v>
      </c>
      <c r="H16" s="20">
        <f t="shared" ref="H16:H22" si="4">ROUND(VLOOKUP(D16,$K$16:$M$27,3,0)*G16,2)</f>
        <v>8106975.3099999996</v>
      </c>
      <c r="I16" s="20">
        <f>ROUND(VLOOKUP(D16,$K$16:$M$27,3,0),2)-SUMIF($D$9:$D16,D16,$H$9:$H16)</f>
        <v>32427901.23</v>
      </c>
      <c r="J16" s="7"/>
      <c r="K16" s="23" t="s">
        <v>19</v>
      </c>
      <c r="L16" s="23"/>
      <c r="M16" s="20">
        <v>21742964.239999998</v>
      </c>
      <c r="N16" s="20">
        <f>M16*0.2</f>
        <v>4348592.8480000002</v>
      </c>
      <c r="P16" s="39">
        <v>21900000</v>
      </c>
      <c r="Q16" s="1">
        <f>ROUND((P16-M16)/1000000,1)</f>
        <v>0.2</v>
      </c>
    </row>
    <row r="17" spans="1:17">
      <c r="A17" s="3"/>
      <c r="B17" s="19">
        <v>44690</v>
      </c>
      <c r="C17" s="19">
        <v>44694</v>
      </c>
      <c r="D17" s="20" t="s">
        <v>21</v>
      </c>
      <c r="E17" s="21">
        <v>0.1008</v>
      </c>
      <c r="F17" s="21">
        <f t="shared" si="2"/>
        <v>0.2</v>
      </c>
      <c r="G17" s="21">
        <f t="shared" si="3"/>
        <v>0.2</v>
      </c>
      <c r="H17" s="20">
        <f t="shared" si="4"/>
        <v>2715520.67</v>
      </c>
      <c r="I17" s="20">
        <f>ROUND(VLOOKUP(D17,$K$16:$M$27,3,0),2)-SUMIF($D$9:$D17,D17,$H$9:$H17)</f>
        <v>10862082.699999999</v>
      </c>
      <c r="J17" s="7"/>
      <c r="K17" s="23" t="s">
        <v>20</v>
      </c>
      <c r="L17" s="23"/>
      <c r="M17" s="20">
        <v>13942721</v>
      </c>
      <c r="N17" s="20">
        <f t="shared" ref="N17:N27" si="5">M17*0.2</f>
        <v>2788544.2</v>
      </c>
      <c r="P17" s="39">
        <v>36700000</v>
      </c>
      <c r="Q17" s="1">
        <f t="shared" ref="Q17:Q28" si="6">ROUND((P17-M17)/1000000,1)</f>
        <v>22.8</v>
      </c>
    </row>
    <row r="18" spans="1:17">
      <c r="A18" s="3"/>
      <c r="B18" s="19">
        <v>44781</v>
      </c>
      <c r="C18" s="19">
        <v>44785</v>
      </c>
      <c r="D18" s="20" t="s">
        <v>22</v>
      </c>
      <c r="E18" s="21">
        <v>0.1033</v>
      </c>
      <c r="F18" s="21">
        <f t="shared" si="2"/>
        <v>0.2</v>
      </c>
      <c r="G18" s="21">
        <f t="shared" si="3"/>
        <v>0.2</v>
      </c>
      <c r="H18" s="20">
        <f t="shared" si="4"/>
        <v>2692352.28</v>
      </c>
      <c r="I18" s="20">
        <f>ROUND(VLOOKUP(D18,$K$16:$M$27,3,0),2)-SUMIF($D$9:$D18,D18,$H$9:$H18)</f>
        <v>10769409.140000001</v>
      </c>
      <c r="J18" s="7"/>
      <c r="K18" s="23" t="s">
        <v>21</v>
      </c>
      <c r="L18" s="23"/>
      <c r="M18" s="20">
        <v>13577603.370000001</v>
      </c>
      <c r="N18" s="20">
        <f t="shared" si="5"/>
        <v>2715520.6740000006</v>
      </c>
      <c r="P18" s="39">
        <v>31300000</v>
      </c>
      <c r="Q18" s="1">
        <f t="shared" si="6"/>
        <v>17.7</v>
      </c>
    </row>
    <row r="19" spans="1:17">
      <c r="A19" s="3"/>
      <c r="B19" s="19">
        <v>44781</v>
      </c>
      <c r="C19" s="19">
        <v>44785</v>
      </c>
      <c r="D19" s="20" t="s">
        <v>25</v>
      </c>
      <c r="E19" s="21">
        <v>0.35799999999999998</v>
      </c>
      <c r="F19" s="21">
        <f t="shared" si="2"/>
        <v>0.4</v>
      </c>
      <c r="G19" s="21">
        <f t="shared" si="3"/>
        <v>0.2</v>
      </c>
      <c r="H19" s="20">
        <f t="shared" si="4"/>
        <v>3619639.4</v>
      </c>
      <c r="I19" s="20">
        <f>ROUND(VLOOKUP(D19,$K$16:$M$27,3,0),2)-SUMIF($D$9:$D19,D19,$H$9:$H19)</f>
        <v>10858918.18</v>
      </c>
      <c r="J19" s="7"/>
      <c r="K19" s="23" t="s">
        <v>22</v>
      </c>
      <c r="L19" s="23"/>
      <c r="M19" s="20">
        <v>13461761.42</v>
      </c>
      <c r="N19" s="20">
        <f t="shared" si="5"/>
        <v>2692352.284</v>
      </c>
      <c r="P19" s="39">
        <v>13500000</v>
      </c>
      <c r="Q19" s="1">
        <f t="shared" si="6"/>
        <v>0</v>
      </c>
    </row>
    <row r="20" spans="1:17">
      <c r="A20" s="3"/>
      <c r="B20" s="19">
        <v>44830</v>
      </c>
      <c r="C20" s="19">
        <v>44834</v>
      </c>
      <c r="D20" s="20" t="s">
        <v>25</v>
      </c>
      <c r="E20" s="21">
        <v>0.56089999999999995</v>
      </c>
      <c r="F20" s="21">
        <f t="shared" si="2"/>
        <v>0.6</v>
      </c>
      <c r="G20" s="21">
        <f t="shared" si="3"/>
        <v>0.19999999999999996</v>
      </c>
      <c r="H20" s="20">
        <f t="shared" si="4"/>
        <v>3619639.4</v>
      </c>
      <c r="I20" s="20">
        <f>ROUND(VLOOKUP(D20,$K$16:$M$27,3,0),2)-SUMIF($D$9:$D20,D20,$H$9:$H20)</f>
        <v>7239278.7800000012</v>
      </c>
      <c r="J20" s="7"/>
      <c r="K20" s="23" t="s">
        <v>23</v>
      </c>
      <c r="L20" s="23"/>
      <c r="M20" s="20">
        <v>35914475.600000001</v>
      </c>
      <c r="N20" s="20">
        <f t="shared" si="5"/>
        <v>7182895.120000001</v>
      </c>
      <c r="P20" s="39">
        <v>35900000</v>
      </c>
      <c r="Q20" s="1">
        <f t="shared" si="6"/>
        <v>0</v>
      </c>
    </row>
    <row r="21" spans="1:17">
      <c r="A21" s="3"/>
      <c r="B21" s="19">
        <v>44889</v>
      </c>
      <c r="C21" s="19">
        <v>44896</v>
      </c>
      <c r="D21" s="20" t="s">
        <v>25</v>
      </c>
      <c r="E21" s="21">
        <v>0.86550000000000005</v>
      </c>
      <c r="F21" s="21">
        <f t="shared" si="2"/>
        <v>0.8</v>
      </c>
      <c r="G21" s="21">
        <f t="shared" si="3"/>
        <v>0.20000000000000007</v>
      </c>
      <c r="H21" s="20">
        <f t="shared" si="4"/>
        <v>3619639.4</v>
      </c>
      <c r="I21" s="20">
        <f>ROUND(VLOOKUP(D21,$K$16:$M$27,3,0),2)-SUMIF($D$9:$D21,D21,$H$9:$H21)</f>
        <v>3619639.3800000008</v>
      </c>
      <c r="J21" s="7"/>
      <c r="K21" s="23" t="s">
        <v>24</v>
      </c>
      <c r="L21" s="23"/>
      <c r="M21" s="20">
        <v>164862313.80000001</v>
      </c>
      <c r="N21" s="20">
        <f t="shared" si="5"/>
        <v>32972462.760000005</v>
      </c>
      <c r="P21" s="39">
        <v>164900000</v>
      </c>
      <c r="Q21" s="1">
        <f t="shared" si="6"/>
        <v>0</v>
      </c>
    </row>
    <row r="22" spans="1:17">
      <c r="A22" s="3"/>
      <c r="B22" s="19">
        <v>44971</v>
      </c>
      <c r="C22" s="19">
        <v>44985</v>
      </c>
      <c r="D22" s="20" t="s">
        <v>23</v>
      </c>
      <c r="E22" s="21">
        <v>0.10059999999999999</v>
      </c>
      <c r="F22" s="21">
        <f t="shared" si="2"/>
        <v>0.2</v>
      </c>
      <c r="G22" s="21">
        <f t="shared" si="3"/>
        <v>0.2</v>
      </c>
      <c r="H22" s="20">
        <f t="shared" si="4"/>
        <v>7182895.1200000001</v>
      </c>
      <c r="I22" s="20">
        <f>ROUND(VLOOKUP(D22,$K$16:$M$27,3,0),2)-SUMIF($D$9:$D22,D22,$H$9:$H22)</f>
        <v>28731580.48</v>
      </c>
      <c r="J22" s="7"/>
      <c r="K22" s="23" t="s">
        <v>25</v>
      </c>
      <c r="L22" s="23"/>
      <c r="M22" s="20">
        <v>18098196.98</v>
      </c>
      <c r="N22" s="20">
        <f t="shared" si="5"/>
        <v>3619639.3960000002</v>
      </c>
      <c r="P22" s="39">
        <v>0</v>
      </c>
      <c r="Q22" s="1">
        <f t="shared" si="6"/>
        <v>-18.100000000000001</v>
      </c>
    </row>
    <row r="23" spans="1:17">
      <c r="A23" s="3"/>
      <c r="B23" s="19">
        <v>44972</v>
      </c>
      <c r="C23" s="19">
        <v>44985</v>
      </c>
      <c r="D23" s="20" t="s">
        <v>20</v>
      </c>
      <c r="E23" s="21">
        <v>0.14369999999999999</v>
      </c>
      <c r="F23" s="21">
        <f t="shared" si="2"/>
        <v>0.2</v>
      </c>
      <c r="G23" s="21">
        <f t="shared" si="3"/>
        <v>0.2</v>
      </c>
      <c r="H23" s="20">
        <f t="shared" ref="H23" si="7">ROUND(VLOOKUP(D23,$K$16:$M$27,3,0)*G23,2)</f>
        <v>2788544.2</v>
      </c>
      <c r="I23" s="20">
        <f>ROUND(VLOOKUP(D23,$K$16:$M$27,3,0),2)-SUMIF($D$9:$D23,D23,$H$9:$H23)</f>
        <v>11154176.800000001</v>
      </c>
      <c r="J23" s="7"/>
      <c r="K23" s="23" t="s">
        <v>26</v>
      </c>
      <c r="L23" s="23"/>
      <c r="M23" s="20">
        <v>22161257.600000001</v>
      </c>
      <c r="N23" s="20">
        <f t="shared" si="5"/>
        <v>4432251.5200000005</v>
      </c>
      <c r="P23" s="39">
        <v>22200000</v>
      </c>
      <c r="Q23" s="1">
        <f t="shared" si="6"/>
        <v>0</v>
      </c>
    </row>
    <row r="24" spans="1:17">
      <c r="A24" s="3"/>
      <c r="B24" s="19">
        <v>44972</v>
      </c>
      <c r="C24" s="19">
        <v>44985</v>
      </c>
      <c r="D24" s="20" t="s">
        <v>26</v>
      </c>
      <c r="E24" s="21">
        <v>0.10050000000000001</v>
      </c>
      <c r="F24" s="21">
        <f t="shared" si="2"/>
        <v>0.2</v>
      </c>
      <c r="G24" s="21">
        <f t="shared" si="3"/>
        <v>0.2</v>
      </c>
      <c r="H24" s="20">
        <f t="shared" ref="H24" si="8">ROUND(VLOOKUP(D24,$K$16:$M$27,3,0)*G24,2)</f>
        <v>4432251.5199999996</v>
      </c>
      <c r="I24" s="20">
        <f>ROUND(VLOOKUP(D24,$K$16:$M$27,3,0),2)-SUMIF($D$9:$D24,D24,$H$9:$H24)</f>
        <v>17729006.080000002</v>
      </c>
      <c r="J24" s="7"/>
      <c r="K24" s="23" t="s">
        <v>27</v>
      </c>
      <c r="L24" s="23"/>
      <c r="M24" s="20">
        <v>98332975.320000008</v>
      </c>
      <c r="N24" s="20">
        <f t="shared" si="5"/>
        <v>19666595.064000003</v>
      </c>
      <c r="P24" s="39">
        <v>98300000</v>
      </c>
      <c r="Q24" s="1">
        <f t="shared" si="6"/>
        <v>0</v>
      </c>
    </row>
    <row r="25" spans="1:17">
      <c r="A25" s="3"/>
      <c r="B25" s="19">
        <v>44972</v>
      </c>
      <c r="C25" s="19">
        <v>44985</v>
      </c>
      <c r="D25" s="20" t="s">
        <v>27</v>
      </c>
      <c r="E25" s="21">
        <v>0.1002</v>
      </c>
      <c r="F25" s="21">
        <f t="shared" si="2"/>
        <v>0.2</v>
      </c>
      <c r="G25" s="21">
        <f t="shared" si="3"/>
        <v>0.2</v>
      </c>
      <c r="H25" s="20">
        <f t="shared" ref="H25:H28" si="9">ROUND(VLOOKUP(D25,$K$16:$M$27,3,0)*G25,2)</f>
        <v>19666595.059999999</v>
      </c>
      <c r="I25" s="20">
        <f>ROUND(VLOOKUP(D25,$K$16:$M$27,3,0),2)-SUMIF($D$9:$D25,D25,$H$9:$H25)</f>
        <v>78666380.25999999</v>
      </c>
      <c r="J25" s="7"/>
      <c r="K25" s="23" t="s">
        <v>28</v>
      </c>
      <c r="L25" s="23"/>
      <c r="M25" s="20">
        <v>40534876.539999999</v>
      </c>
      <c r="N25" s="20">
        <f t="shared" si="5"/>
        <v>8106975.3080000002</v>
      </c>
      <c r="P25" s="39">
        <v>40700000</v>
      </c>
      <c r="Q25" s="1">
        <f t="shared" si="6"/>
        <v>0.2</v>
      </c>
    </row>
    <row r="26" spans="1:17">
      <c r="A26" s="3"/>
      <c r="B26" s="19">
        <v>45061</v>
      </c>
      <c r="C26" s="19">
        <v>45077</v>
      </c>
      <c r="D26" s="20" t="s">
        <v>25</v>
      </c>
      <c r="E26" s="21">
        <v>1</v>
      </c>
      <c r="F26" s="21">
        <f t="shared" si="2"/>
        <v>1</v>
      </c>
      <c r="G26" s="21">
        <f t="shared" si="3"/>
        <v>0.19999999999999996</v>
      </c>
      <c r="H26" s="20">
        <f>ROUND(VLOOKUP(D26,$K$16:$M$27,3,0)*G26,2)-0.02</f>
        <v>3619639.38</v>
      </c>
      <c r="I26" s="20">
        <f>ROUND(VLOOKUP(D26,$K$16:$M$27,3,0),2)-SUMIF($D$9:$D26,D26,$H$9:$H26)</f>
        <v>0</v>
      </c>
      <c r="J26" s="7"/>
      <c r="K26" s="23" t="s">
        <v>29</v>
      </c>
      <c r="L26" s="23"/>
      <c r="M26" s="20">
        <v>21265725.990000002</v>
      </c>
      <c r="N26" s="20">
        <f t="shared" si="5"/>
        <v>4253145.1980000008</v>
      </c>
      <c r="P26" s="39">
        <v>21300000</v>
      </c>
      <c r="Q26" s="1">
        <f t="shared" si="6"/>
        <v>0</v>
      </c>
    </row>
    <row r="27" spans="1:17">
      <c r="A27" s="3"/>
      <c r="B27" s="19">
        <v>45125</v>
      </c>
      <c r="C27" s="19">
        <v>45138</v>
      </c>
      <c r="D27" s="20" t="s">
        <v>20</v>
      </c>
      <c r="E27" s="21">
        <v>0.37540000000000001</v>
      </c>
      <c r="F27" s="21">
        <f t="shared" si="2"/>
        <v>0.4</v>
      </c>
      <c r="G27" s="21">
        <f t="shared" si="3"/>
        <v>0.2</v>
      </c>
      <c r="H27" s="20">
        <f t="shared" si="9"/>
        <v>2788544.2</v>
      </c>
      <c r="I27" s="20">
        <f>ROUND(VLOOKUP(D27,$K$16:$M$27,3,0),2)-SUMIF($D$9:$D27,D27,$H$9:$H27)</f>
        <v>8365632.5999999996</v>
      </c>
      <c r="J27" s="7"/>
      <c r="K27" s="23" t="s">
        <v>30</v>
      </c>
      <c r="L27" s="23"/>
      <c r="M27" s="20">
        <v>82761839.599999994</v>
      </c>
      <c r="N27" s="20">
        <f t="shared" si="5"/>
        <v>16552367.92</v>
      </c>
      <c r="P27" s="39">
        <v>82800000</v>
      </c>
      <c r="Q27" s="1">
        <f t="shared" si="6"/>
        <v>0</v>
      </c>
    </row>
    <row r="28" spans="1:17">
      <c r="A28" s="3"/>
      <c r="B28" s="19">
        <v>45125</v>
      </c>
      <c r="C28" s="19">
        <v>45138</v>
      </c>
      <c r="D28" s="20" t="s">
        <v>21</v>
      </c>
      <c r="E28" s="21">
        <v>0.35749999999999998</v>
      </c>
      <c r="F28" s="21">
        <f t="shared" si="2"/>
        <v>0.4</v>
      </c>
      <c r="G28" s="21">
        <f t="shared" si="3"/>
        <v>0.2</v>
      </c>
      <c r="H28" s="20">
        <f t="shared" si="9"/>
        <v>2715520.67</v>
      </c>
      <c r="I28" s="20">
        <f>ROUND(VLOOKUP(D28,$K$16:$M$27,3,0),2)-SUMIF($D$9:$D28,D28,$H$9:$H28)</f>
        <v>8146562.0299999993</v>
      </c>
      <c r="J28" s="7"/>
      <c r="K28" s="24" t="s">
        <v>32</v>
      </c>
      <c r="L28" s="23"/>
      <c r="M28" s="25">
        <f>SUM(M16:M27)</f>
        <v>546656711.46000004</v>
      </c>
      <c r="N28" s="43"/>
      <c r="P28" s="40">
        <f>SUM(P16:P27)</f>
        <v>569500000</v>
      </c>
      <c r="Q28" s="1">
        <f t="shared" si="6"/>
        <v>22.8</v>
      </c>
    </row>
    <row r="29" spans="1:17">
      <c r="A29" s="3"/>
      <c r="B29" s="19">
        <v>45125</v>
      </c>
      <c r="C29" s="19">
        <v>45138</v>
      </c>
      <c r="D29" s="20" t="s">
        <v>30</v>
      </c>
      <c r="E29" s="21">
        <v>0.1012</v>
      </c>
      <c r="F29" s="21">
        <f t="shared" si="2"/>
        <v>0.2</v>
      </c>
      <c r="G29" s="21">
        <f t="shared" si="3"/>
        <v>0.2</v>
      </c>
      <c r="H29" s="20">
        <f>ROUND(VLOOKUP(D29,$K$16:$M$27,3,0)*G29,2)</f>
        <v>16552367.92</v>
      </c>
      <c r="I29" s="20">
        <f>ROUND(VLOOKUP(D29,$K$16:$M$27,3,0),2)-SUMIF($D$9:$D29,D29,$H$9:$H29)</f>
        <v>66209471.679999992</v>
      </c>
      <c r="J29" s="6"/>
    </row>
    <row r="30" spans="1:17">
      <c r="A30" s="3"/>
      <c r="B30" s="19">
        <v>45180</v>
      </c>
      <c r="C30" s="19">
        <v>45184</v>
      </c>
      <c r="D30" s="20" t="s">
        <v>26</v>
      </c>
      <c r="E30" s="21">
        <v>0.36420000000000002</v>
      </c>
      <c r="F30" s="21">
        <f t="shared" si="2"/>
        <v>0.4</v>
      </c>
      <c r="G30" s="21">
        <f t="shared" si="3"/>
        <v>0.2</v>
      </c>
      <c r="H30" s="20">
        <f>ROUND(VLOOKUP(D30,$K$16:$M$27,3,0)*G30,2)</f>
        <v>4432251.5199999996</v>
      </c>
      <c r="I30" s="20">
        <f>ROUND(VLOOKUP(D30,$K$16:$M$27,3,0),2)-SUMIF($D$9:$D30,D30,$H$9:$H30)</f>
        <v>13296754.560000002</v>
      </c>
      <c r="J30" s="3"/>
    </row>
    <row r="31" spans="1:17">
      <c r="A31" s="3"/>
      <c r="B31" s="19">
        <v>45195</v>
      </c>
      <c r="C31" s="19">
        <v>45198</v>
      </c>
      <c r="D31" s="20" t="s">
        <v>28</v>
      </c>
      <c r="E31" s="21">
        <v>0.36969999999999997</v>
      </c>
      <c r="F31" s="21">
        <f t="shared" ref="F31:F41" si="10">VLOOKUP(E31,$K$9:$M$13,2,TRUE)</f>
        <v>0.4</v>
      </c>
      <c r="G31" s="21">
        <f t="shared" ref="G31:G41" si="11">VLOOKUP(F31,$L$9:$M$13,2,0)</f>
        <v>0.2</v>
      </c>
      <c r="H31" s="20">
        <f t="shared" ref="H31:H41" si="12">ROUND(VLOOKUP(D31,$K$16:$M$27,3,0)*G31,2)</f>
        <v>8106975.3099999996</v>
      </c>
      <c r="I31" s="20">
        <f>ROUND(VLOOKUP(D31,$K$16:$M$27,3,0),2)-SUMIF($D$9:$D31,D31,$H$9:$H31)</f>
        <v>24320925.920000002</v>
      </c>
      <c r="J31" s="3"/>
    </row>
    <row r="32" spans="1:17">
      <c r="A32" s="3"/>
      <c r="B32" s="19">
        <v>45244</v>
      </c>
      <c r="C32" s="19">
        <v>45260</v>
      </c>
      <c r="D32" s="20" t="s">
        <v>21</v>
      </c>
      <c r="E32" s="21">
        <v>0.55000000000000004</v>
      </c>
      <c r="F32" s="21">
        <f t="shared" si="10"/>
        <v>0.6</v>
      </c>
      <c r="G32" s="21">
        <f t="shared" si="11"/>
        <v>0.19999999999999996</v>
      </c>
      <c r="H32" s="20">
        <f t="shared" si="12"/>
        <v>2715520.67</v>
      </c>
      <c r="I32" s="20">
        <f>ROUND(VLOOKUP(D32,$K$16:$M$27,3,0),2)-SUMIF($D$9:$D32,D32,$H$9:$H32)</f>
        <v>5431041.3599999994</v>
      </c>
      <c r="J32" s="3"/>
    </row>
    <row r="33" spans="1:12">
      <c r="A33" s="3"/>
      <c r="B33" s="19">
        <v>45279</v>
      </c>
      <c r="C33" s="19">
        <v>45288</v>
      </c>
      <c r="D33" s="20" t="s">
        <v>27</v>
      </c>
      <c r="E33" s="21">
        <v>0.35020000000000001</v>
      </c>
      <c r="F33" s="21">
        <f t="shared" si="10"/>
        <v>0.4</v>
      </c>
      <c r="G33" s="21">
        <f t="shared" si="11"/>
        <v>0.2</v>
      </c>
      <c r="H33" s="20">
        <f t="shared" si="12"/>
        <v>19666595.059999999</v>
      </c>
      <c r="I33" s="20">
        <f>ROUND(VLOOKUP(D33,$K$16:$M$27,3,0),2)-SUMIF($D$9:$D33,D33,$H$9:$H33)</f>
        <v>58999785.199999996</v>
      </c>
      <c r="J33" s="3"/>
    </row>
    <row r="34" spans="1:12">
      <c r="A34" s="3"/>
      <c r="B34" s="19">
        <v>45280</v>
      </c>
      <c r="C34" s="19">
        <v>45288</v>
      </c>
      <c r="D34" s="20" t="s">
        <v>23</v>
      </c>
      <c r="E34" s="21">
        <v>0.35</v>
      </c>
      <c r="F34" s="21">
        <f t="shared" si="10"/>
        <v>0.4</v>
      </c>
      <c r="G34" s="21">
        <f t="shared" si="11"/>
        <v>0.2</v>
      </c>
      <c r="H34" s="20">
        <f t="shared" si="12"/>
        <v>7182895.1200000001</v>
      </c>
      <c r="I34" s="20">
        <f>ROUND(VLOOKUP(D34,$K$16:$M$27,3,0),2)-SUMIF($D$9:$D34,D34,$H$9:$H34)</f>
        <v>21548685.359999999</v>
      </c>
      <c r="J34" s="3"/>
    </row>
    <row r="35" spans="1:12">
      <c r="A35" s="3"/>
      <c r="B35" s="19">
        <v>45469</v>
      </c>
      <c r="C35" s="19">
        <v>45485</v>
      </c>
      <c r="D35" s="20" t="s">
        <v>21</v>
      </c>
      <c r="E35" s="21">
        <v>0.84340000000000004</v>
      </c>
      <c r="F35" s="21">
        <f t="shared" si="10"/>
        <v>0.8</v>
      </c>
      <c r="G35" s="21">
        <f t="shared" si="11"/>
        <v>0.20000000000000007</v>
      </c>
      <c r="H35" s="20">
        <f t="shared" si="12"/>
        <v>2715520.67</v>
      </c>
      <c r="I35" s="20">
        <f>ROUND(VLOOKUP(D35,$K$16:$M$27,3,0),2)-SUMIF($D$9:$D35,D35,$H$9:$H35)</f>
        <v>2715520.6899999995</v>
      </c>
      <c r="J35" s="3"/>
    </row>
    <row r="36" spans="1:12">
      <c r="A36" s="3"/>
      <c r="B36" s="19">
        <v>45469</v>
      </c>
      <c r="C36" s="19">
        <v>45485</v>
      </c>
      <c r="D36" s="20" t="s">
        <v>20</v>
      </c>
      <c r="E36" s="21">
        <v>0.6694</v>
      </c>
      <c r="F36" s="21">
        <f t="shared" si="10"/>
        <v>0.6</v>
      </c>
      <c r="G36" s="21">
        <f t="shared" si="11"/>
        <v>0.19999999999999996</v>
      </c>
      <c r="H36" s="20">
        <f t="shared" si="12"/>
        <v>2788544.2</v>
      </c>
      <c r="I36" s="20">
        <f>ROUND(VLOOKUP(D36,$K$16:$M$27,3,0),2)-SUMIF($D$9:$D36,D36,$H$9:$H36)</f>
        <v>5577088.3999999994</v>
      </c>
      <c r="J36" s="3"/>
    </row>
    <row r="37" spans="1:12" ht="12" customHeight="1">
      <c r="A37" s="3"/>
      <c r="B37" s="19">
        <v>45504</v>
      </c>
      <c r="C37" s="19">
        <v>45518</v>
      </c>
      <c r="D37" s="20" t="s">
        <v>26</v>
      </c>
      <c r="E37" s="21">
        <v>0.57389999999999997</v>
      </c>
      <c r="F37" s="21">
        <f t="shared" si="10"/>
        <v>0.6</v>
      </c>
      <c r="G37" s="21">
        <f t="shared" si="11"/>
        <v>0.19999999999999996</v>
      </c>
      <c r="H37" s="20">
        <f t="shared" si="12"/>
        <v>4432251.5199999996</v>
      </c>
      <c r="I37" s="20">
        <f>ROUND(VLOOKUP(D37,$K$16:$M$27,3,0),2)-SUMIF($D$9:$D37,D37,$H$9:$H37)</f>
        <v>8864503.0400000028</v>
      </c>
      <c r="J37" s="3"/>
      <c r="L37" s="41"/>
    </row>
    <row r="38" spans="1:12">
      <c r="A38" s="3"/>
      <c r="B38" s="19">
        <v>45583</v>
      </c>
      <c r="C38" s="19">
        <v>45596</v>
      </c>
      <c r="D38" s="20" t="s">
        <v>22</v>
      </c>
      <c r="E38" s="21">
        <v>0.41789999999999999</v>
      </c>
      <c r="F38" s="21">
        <f t="shared" si="10"/>
        <v>0.4</v>
      </c>
      <c r="G38" s="21">
        <f t="shared" si="11"/>
        <v>0.2</v>
      </c>
      <c r="H38" s="20">
        <f t="shared" si="12"/>
        <v>2692352.28</v>
      </c>
      <c r="I38" s="20">
        <f>ROUND(VLOOKUP(D38,$K$16:$M$27,3,0),2)-SUMIF($D$9:$D38,D38,$H$9:$H38)</f>
        <v>8077056.8600000003</v>
      </c>
      <c r="J38" s="3"/>
    </row>
    <row r="39" spans="1:12">
      <c r="A39" s="3"/>
      <c r="B39" s="19">
        <v>45583</v>
      </c>
      <c r="C39" s="19">
        <v>45596</v>
      </c>
      <c r="D39" s="20" t="s">
        <v>30</v>
      </c>
      <c r="E39" s="21">
        <v>0.3548</v>
      </c>
      <c r="F39" s="21">
        <f t="shared" si="10"/>
        <v>0.4</v>
      </c>
      <c r="G39" s="21">
        <f t="shared" si="11"/>
        <v>0.2</v>
      </c>
      <c r="H39" s="20">
        <f t="shared" si="12"/>
        <v>16552367.92</v>
      </c>
      <c r="I39" s="20">
        <f>ROUND(VLOOKUP(D39,$K$16:$M$27,3,0),2)-SUMIF($D$9:$D39,D39,$H$9:$H39)</f>
        <v>49657103.75999999</v>
      </c>
      <c r="J39" s="3"/>
    </row>
    <row r="40" spans="1:12">
      <c r="A40" s="3"/>
      <c r="B40" s="19">
        <v>45604</v>
      </c>
      <c r="C40" s="19">
        <v>45614</v>
      </c>
      <c r="D40" s="20" t="s">
        <v>28</v>
      </c>
      <c r="E40" s="21">
        <v>0.55289999999999995</v>
      </c>
      <c r="F40" s="21">
        <f t="shared" si="10"/>
        <v>0.6</v>
      </c>
      <c r="G40" s="21">
        <f t="shared" si="11"/>
        <v>0.19999999999999996</v>
      </c>
      <c r="H40" s="20">
        <f t="shared" si="12"/>
        <v>8106975.3099999996</v>
      </c>
      <c r="I40" s="20">
        <f>ROUND(VLOOKUP(D40,$K$16:$M$27,3,0),2)-SUMIF($D$9:$D40,D40,$H$9:$H40)</f>
        <v>16213950.609999999</v>
      </c>
      <c r="J40" s="3"/>
    </row>
    <row r="41" spans="1:12">
      <c r="A41" s="3"/>
      <c r="B41" s="19">
        <v>45604</v>
      </c>
      <c r="C41" s="19">
        <v>45614</v>
      </c>
      <c r="D41" s="20" t="s">
        <v>26</v>
      </c>
      <c r="E41" s="21">
        <v>0.80220000000000002</v>
      </c>
      <c r="F41" s="21">
        <f t="shared" si="10"/>
        <v>0.8</v>
      </c>
      <c r="G41" s="21">
        <f t="shared" si="11"/>
        <v>0.20000000000000007</v>
      </c>
      <c r="H41" s="20">
        <f t="shared" si="12"/>
        <v>4432251.5199999996</v>
      </c>
      <c r="I41" s="20">
        <f>ROUND(VLOOKUP(D41,$K$16:$M$27,3,0),2)-SUMIF($D$9:$D41,D41,$H$9:$H41)</f>
        <v>4432251.5200000033</v>
      </c>
      <c r="J41" s="3"/>
    </row>
    <row r="42" spans="1:12">
      <c r="A42" s="3"/>
      <c r="B42" s="19">
        <v>45636</v>
      </c>
      <c r="C42" s="19">
        <v>45642</v>
      </c>
      <c r="D42" s="20" t="s">
        <v>28</v>
      </c>
      <c r="E42" s="21">
        <v>0.81569999999999998</v>
      </c>
      <c r="F42" s="21">
        <f t="shared" ref="F42:F51" si="13">VLOOKUP(E42,$K$9:$M$13,2,TRUE)</f>
        <v>0.8</v>
      </c>
      <c r="G42" s="21">
        <f t="shared" ref="G42:G51" si="14">VLOOKUP(F42,$L$9:$M$13,2,0)</f>
        <v>0.20000000000000007</v>
      </c>
      <c r="H42" s="20">
        <f t="shared" ref="H42:H47" si="15">ROUND(VLOOKUP(D42,$K$16:$M$27,3,0)*G42,2)</f>
        <v>8106975.3099999996</v>
      </c>
      <c r="I42" s="20">
        <f>ROUND(VLOOKUP(D42,$K$16:$M$27,3,0),2)-SUMIF($D$9:$D42,D42,$H$9:$H42)</f>
        <v>8106975.3000000007</v>
      </c>
      <c r="J42" s="3"/>
    </row>
    <row r="43" spans="1:12">
      <c r="A43" s="3"/>
      <c r="B43" s="19">
        <v>45636</v>
      </c>
      <c r="C43" s="19">
        <v>45642</v>
      </c>
      <c r="D43" s="20" t="s">
        <v>30</v>
      </c>
      <c r="E43" s="21">
        <v>0.56579999999999997</v>
      </c>
      <c r="F43" s="21">
        <f t="shared" si="13"/>
        <v>0.6</v>
      </c>
      <c r="G43" s="21">
        <f t="shared" si="14"/>
        <v>0.19999999999999996</v>
      </c>
      <c r="H43" s="20">
        <f t="shared" si="15"/>
        <v>16552367.92</v>
      </c>
      <c r="I43" s="20">
        <f>ROUND(VLOOKUP(D43,$K$16:$M$27,3,0),2)-SUMIF($D$9:$D43,D43,$H$9:$H43)</f>
        <v>33104735.839999996</v>
      </c>
      <c r="J43" s="3"/>
    </row>
    <row r="44" spans="1:12">
      <c r="A44" s="3"/>
      <c r="B44" s="19">
        <v>45636</v>
      </c>
      <c r="C44" s="19">
        <v>45642</v>
      </c>
      <c r="D44" s="20" t="s">
        <v>22</v>
      </c>
      <c r="E44" s="21">
        <v>0.55349999999999999</v>
      </c>
      <c r="F44" s="21">
        <f t="shared" si="13"/>
        <v>0.6</v>
      </c>
      <c r="G44" s="21">
        <f t="shared" si="14"/>
        <v>0.19999999999999996</v>
      </c>
      <c r="H44" s="20">
        <f t="shared" si="15"/>
        <v>2692352.28</v>
      </c>
      <c r="I44" s="20">
        <f>ROUND(VLOOKUP(D44,$K$16:$M$27,3,0),2)-SUMIF($D$9:$D44,D44,$H$9:$H44)</f>
        <v>5384704.5800000001</v>
      </c>
      <c r="J44" s="3"/>
    </row>
    <row r="45" spans="1:12">
      <c r="A45" s="3"/>
      <c r="B45" s="19">
        <v>45636</v>
      </c>
      <c r="C45" s="19">
        <v>45642</v>
      </c>
      <c r="D45" s="20" t="s">
        <v>27</v>
      </c>
      <c r="E45" s="21">
        <v>0.55640000000000001</v>
      </c>
      <c r="F45" s="21">
        <f t="shared" si="13"/>
        <v>0.6</v>
      </c>
      <c r="G45" s="21">
        <f t="shared" si="14"/>
        <v>0.19999999999999996</v>
      </c>
      <c r="H45" s="20">
        <f t="shared" si="15"/>
        <v>19666595.059999999</v>
      </c>
      <c r="I45" s="20">
        <f>ROUND(VLOOKUP(D45,$K$16:$M$27,3,0),2)-SUMIF($D$9:$D45,D45,$H$9:$H45)</f>
        <v>39333190.140000001</v>
      </c>
      <c r="J45" s="3"/>
    </row>
    <row r="46" spans="1:12">
      <c r="A46" s="3"/>
      <c r="B46" s="19">
        <v>45636</v>
      </c>
      <c r="C46" s="19">
        <v>45642</v>
      </c>
      <c r="D46" s="20" t="s">
        <v>20</v>
      </c>
      <c r="E46" s="21">
        <v>0.81069999999999998</v>
      </c>
      <c r="F46" s="21">
        <f t="shared" si="13"/>
        <v>0.8</v>
      </c>
      <c r="G46" s="21">
        <f t="shared" si="14"/>
        <v>0.20000000000000007</v>
      </c>
      <c r="H46" s="20">
        <f t="shared" si="15"/>
        <v>2788544.2</v>
      </c>
      <c r="I46" s="20">
        <f>ROUND(VLOOKUP(D46,$K$16:$M$27,3,0),2)-SUMIF($D$9:$D46,D46,$H$9:$H46)</f>
        <v>2788544.1999999993</v>
      </c>
      <c r="J46" s="3"/>
    </row>
    <row r="47" spans="1:12">
      <c r="A47" s="3"/>
      <c r="B47" s="19">
        <v>45854</v>
      </c>
      <c r="C47" s="19">
        <v>45869</v>
      </c>
      <c r="D47" s="20" t="s">
        <v>21</v>
      </c>
      <c r="E47" s="21">
        <v>1</v>
      </c>
      <c r="F47" s="21">
        <f t="shared" si="13"/>
        <v>1</v>
      </c>
      <c r="G47" s="21">
        <f t="shared" si="14"/>
        <v>0.19999999999999996</v>
      </c>
      <c r="H47" s="20">
        <f t="shared" si="15"/>
        <v>2715520.67</v>
      </c>
      <c r="I47" s="20">
        <f>ROUND(VLOOKUP(D47,$K$16:$M$27,3,0),2)-SUMIF($D$9:$D47,D47,$H$9:$H47)</f>
        <v>1.9999999552965164E-2</v>
      </c>
      <c r="J47" s="3"/>
    </row>
    <row r="48" spans="1:12">
      <c r="A48" s="3"/>
      <c r="B48" s="19">
        <v>45960</v>
      </c>
      <c r="C48" s="19">
        <v>45978</v>
      </c>
      <c r="D48" s="20" t="s">
        <v>26</v>
      </c>
      <c r="E48" s="21">
        <v>1</v>
      </c>
      <c r="F48" s="21">
        <f t="shared" si="13"/>
        <v>1</v>
      </c>
      <c r="G48" s="21">
        <f t="shared" si="14"/>
        <v>0.19999999999999996</v>
      </c>
      <c r="H48" s="20">
        <v>4432251.5199999996</v>
      </c>
      <c r="I48" s="20">
        <f>ROUND(VLOOKUP(D48,$K$16:$M$27,3,0),2)-SUMIF($D$9:$D48,D48,$H$9:$H48)</f>
        <v>0</v>
      </c>
      <c r="J48" s="3"/>
    </row>
    <row r="49" spans="1:14" ht="12" customHeight="1">
      <c r="A49" s="3"/>
      <c r="B49" s="19">
        <v>45971</v>
      </c>
      <c r="C49" s="19">
        <v>45978</v>
      </c>
      <c r="D49" s="20" t="s">
        <v>27</v>
      </c>
      <c r="E49" s="21">
        <v>0.80549999999999999</v>
      </c>
      <c r="F49" s="21">
        <f t="shared" si="13"/>
        <v>0.8</v>
      </c>
      <c r="G49" s="21">
        <f t="shared" si="14"/>
        <v>0.20000000000000007</v>
      </c>
      <c r="H49" s="20">
        <v>19666595.064000003</v>
      </c>
      <c r="I49" s="20">
        <f>ROUND(VLOOKUP(D49,$K$16:$M$27,3,0),2)-SUMIF($D$9:$D49,D49,$H$9:$H49)</f>
        <v>19666595.076000005</v>
      </c>
      <c r="J49" s="3"/>
      <c r="L49" s="41"/>
    </row>
    <row r="50" spans="1:14" ht="12" customHeight="1">
      <c r="A50" s="3"/>
      <c r="B50" s="19">
        <v>45971</v>
      </c>
      <c r="C50" s="19">
        <v>45978</v>
      </c>
      <c r="D50" s="20" t="s">
        <v>30</v>
      </c>
      <c r="E50" s="21">
        <v>0.80410000000000004</v>
      </c>
      <c r="F50" s="21">
        <f t="shared" si="13"/>
        <v>0.8</v>
      </c>
      <c r="G50" s="21">
        <f t="shared" si="14"/>
        <v>0.20000000000000007</v>
      </c>
      <c r="H50" s="20">
        <v>16552367.92</v>
      </c>
      <c r="I50" s="20">
        <f>ROUND(VLOOKUP(D50,$K$16:$M$27,3,0),2)-SUMIF($D$9:$D50,D50,$H$9:$H50)</f>
        <v>16552367.919999994</v>
      </c>
      <c r="J50" s="3"/>
      <c r="L50" s="41"/>
    </row>
    <row r="51" spans="1:14" ht="12" customHeight="1">
      <c r="A51" s="3"/>
      <c r="B51" s="19">
        <v>45971</v>
      </c>
      <c r="C51" s="19">
        <v>45978</v>
      </c>
      <c r="D51" s="20" t="s">
        <v>22</v>
      </c>
      <c r="E51" s="21">
        <v>0.80779999999999996</v>
      </c>
      <c r="F51" s="21">
        <f t="shared" si="13"/>
        <v>0.8</v>
      </c>
      <c r="G51" s="21">
        <f t="shared" si="14"/>
        <v>0.20000000000000007</v>
      </c>
      <c r="H51" s="20">
        <v>2692352.284</v>
      </c>
      <c r="I51" s="20">
        <f>ROUND(VLOOKUP(D51,$K$16:$M$27,3,0),2)-SUMIF($D$9:$D51,D51,$H$9:$H51)</f>
        <v>2692352.2960000001</v>
      </c>
      <c r="J51" s="3"/>
      <c r="L51" s="41"/>
    </row>
    <row r="52" spans="1:14">
      <c r="B52" s="22"/>
      <c r="C52" s="22"/>
      <c r="D52" s="22"/>
      <c r="E52" s="22"/>
      <c r="F52" s="22"/>
      <c r="G52" s="22"/>
      <c r="H52" s="22"/>
      <c r="I52" s="22"/>
    </row>
    <row r="53" spans="1:14">
      <c r="B53" s="3"/>
      <c r="C53" s="3"/>
      <c r="D53" s="3"/>
      <c r="E53" s="3"/>
      <c r="F53" s="3"/>
      <c r="G53" s="8"/>
      <c r="H53" s="8"/>
      <c r="I53" s="8"/>
      <c r="N53" s="39"/>
    </row>
    <row r="54" spans="1:14" ht="84.5" customHeight="1">
      <c r="B54" s="46" t="s">
        <v>35</v>
      </c>
      <c r="C54" s="46"/>
      <c r="D54" s="46"/>
      <c r="E54" s="46"/>
      <c r="F54" s="46"/>
      <c r="G54" s="46"/>
      <c r="H54" s="46"/>
      <c r="I54" s="46"/>
      <c r="N54" s="39"/>
    </row>
    <row r="55" spans="1:14">
      <c r="G55" s="9"/>
      <c r="H55" s="3"/>
      <c r="I55" s="3"/>
    </row>
    <row r="56" spans="1:14">
      <c r="G56" s="9"/>
    </row>
    <row r="57" spans="1:14">
      <c r="G57" s="9"/>
    </row>
  </sheetData>
  <autoFilter ref="B8:I11" xr:uid="{04F8475C-F52E-472F-AC6C-BF0D9FE415BC}"/>
  <mergeCells count="1">
    <mergeCell ref="B54:I54"/>
  </mergeCells>
  <dataValidations count="1">
    <dataValidation type="list" allowBlank="1" showInputMessage="1" showErrorMessage="1" sqref="D9:D51" xr:uid="{1A31146A-20EA-41C9-AC43-95AF0117F595}">
      <formula1>$K$16:$K$27</formula1>
    </dataValidation>
  </dataValidations>
  <hyperlinks>
    <hyperlink ref="G5" r:id="rId1" xr:uid="{390A9E4D-F487-4D58-BFCB-66775229DAC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REA_9536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Sasai</dc:creator>
  <cp:lastModifiedBy>Jaqueline Deodato</cp:lastModifiedBy>
  <dcterms:created xsi:type="dcterms:W3CDTF">2021-07-08T14:57:01Z</dcterms:created>
  <dcterms:modified xsi:type="dcterms:W3CDTF">2025-11-12T13:14:16Z</dcterms:modified>
</cp:coreProperties>
</file>