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1600" windowHeight="9735"/>
  </bookViews>
  <sheets>
    <sheet name="vendedor" sheetId="8" r:id="rId1"/>
    <sheet name="comprador" sheetId="14" r:id="rId2"/>
    <sheet name="vendedor-comprador" sheetId="13" r:id="rId3"/>
    <sheet name="produtos" sheetId="17" r:id="rId4"/>
    <sheet name="legendas" sheetId="16" r:id="rId5"/>
  </sheets>
  <calcPr calcId="152511"/>
</workbook>
</file>

<file path=xl/calcChain.xml><?xml version="1.0" encoding="utf-8"?>
<calcChain xmlns="http://schemas.openxmlformats.org/spreadsheetml/2006/main">
  <c r="H8" i="14" l="1"/>
  <c r="H9" i="14"/>
  <c r="H10" i="14"/>
  <c r="H11" i="14"/>
  <c r="H12" i="14"/>
  <c r="H16" i="14" s="1"/>
  <c r="H13" i="14"/>
  <c r="H14" i="14"/>
  <c r="H15" i="14"/>
  <c r="E16" i="14"/>
  <c r="F16" i="14"/>
  <c r="G16" i="14"/>
  <c r="D16" i="14"/>
  <c r="H7" i="14"/>
  <c r="E18" i="14" l="1"/>
  <c r="F18" i="14"/>
  <c r="G18" i="14"/>
  <c r="H18" i="14"/>
  <c r="D18" i="14"/>
  <c r="E20" i="14"/>
  <c r="G20" i="14"/>
  <c r="F20" i="14"/>
  <c r="D20" i="14"/>
  <c r="H20" i="14" l="1"/>
  <c r="N110" i="8" l="1"/>
  <c r="C116" i="8" s="1"/>
  <c r="N97" i="8"/>
  <c r="C115" i="8" s="1"/>
  <c r="C124" i="8"/>
  <c r="U110" i="8" l="1"/>
  <c r="T110" i="8"/>
  <c r="C121" i="8" s="1"/>
  <c r="Q110" i="8"/>
  <c r="P110" i="8"/>
  <c r="O110" i="8"/>
  <c r="M110" i="8"/>
  <c r="L110" i="8"/>
  <c r="T97" i="8"/>
  <c r="S97" i="8" s="1"/>
  <c r="Q97" i="8"/>
  <c r="P97" i="8"/>
  <c r="O97" i="8"/>
  <c r="M97" i="8"/>
  <c r="L97" i="8"/>
  <c r="S82" i="8"/>
  <c r="P82" i="8"/>
  <c r="O82" i="8"/>
  <c r="N82" i="8"/>
  <c r="M82" i="8"/>
  <c r="L82" i="8"/>
  <c r="S34" i="8"/>
  <c r="P34" i="8"/>
  <c r="O34" i="8"/>
  <c r="N34" i="8"/>
  <c r="M34" i="8"/>
  <c r="L34" i="8"/>
  <c r="D577" i="13"/>
  <c r="E575" i="13" s="1"/>
  <c r="C577" i="13"/>
  <c r="J565" i="13"/>
  <c r="I565" i="13"/>
  <c r="D565" i="13"/>
  <c r="E559" i="13" s="1"/>
  <c r="C565" i="13"/>
  <c r="J553" i="13"/>
  <c r="I553" i="13"/>
  <c r="D553" i="13"/>
  <c r="K552" i="13" s="1"/>
  <c r="C553" i="13"/>
  <c r="J541" i="13"/>
  <c r="I541" i="13"/>
  <c r="D541" i="13"/>
  <c r="E535" i="13" s="1"/>
  <c r="C541" i="13"/>
  <c r="J529" i="13"/>
  <c r="I529" i="13"/>
  <c r="D529" i="13"/>
  <c r="K528" i="13" s="1"/>
  <c r="C529" i="13"/>
  <c r="D514" i="13"/>
  <c r="E506" i="13" s="1"/>
  <c r="C514" i="13"/>
  <c r="J502" i="13"/>
  <c r="I502" i="13"/>
  <c r="D502" i="13"/>
  <c r="K500" i="13" s="1"/>
  <c r="C502" i="13"/>
  <c r="J490" i="13"/>
  <c r="I490" i="13"/>
  <c r="D490" i="13"/>
  <c r="E488" i="13" s="1"/>
  <c r="C490" i="13"/>
  <c r="J478" i="13"/>
  <c r="I478" i="13"/>
  <c r="D478" i="13"/>
  <c r="E476" i="13" s="1"/>
  <c r="C478" i="13"/>
  <c r="J466" i="13"/>
  <c r="I466" i="13"/>
  <c r="D466" i="13"/>
  <c r="E464" i="13" s="1"/>
  <c r="C466" i="13"/>
  <c r="J454" i="13"/>
  <c r="I454" i="13"/>
  <c r="D454" i="13"/>
  <c r="E452" i="13" s="1"/>
  <c r="C454" i="13"/>
  <c r="J439" i="13"/>
  <c r="I439" i="13"/>
  <c r="D439" i="13"/>
  <c r="E437" i="13" s="1"/>
  <c r="C439" i="13"/>
  <c r="J427" i="13"/>
  <c r="I427" i="13"/>
  <c r="D427" i="13"/>
  <c r="E425" i="13" s="1"/>
  <c r="C427" i="13"/>
  <c r="J415" i="13"/>
  <c r="I415" i="13"/>
  <c r="D415" i="13"/>
  <c r="E413" i="13" s="1"/>
  <c r="C415" i="13"/>
  <c r="J403" i="13"/>
  <c r="I403" i="13"/>
  <c r="D403" i="13"/>
  <c r="E401" i="13" s="1"/>
  <c r="C403" i="13"/>
  <c r="J391" i="13"/>
  <c r="I391" i="13"/>
  <c r="D391" i="13"/>
  <c r="E389" i="13" s="1"/>
  <c r="C391" i="13"/>
  <c r="J379" i="13"/>
  <c r="I379" i="13"/>
  <c r="D379" i="13"/>
  <c r="E377" i="13" s="1"/>
  <c r="C379" i="13"/>
  <c r="J367" i="13"/>
  <c r="I367" i="13"/>
  <c r="D367" i="13"/>
  <c r="E365" i="13" s="1"/>
  <c r="C367" i="13"/>
  <c r="J355" i="13"/>
  <c r="I355" i="13"/>
  <c r="D355" i="13"/>
  <c r="E353" i="13" s="1"/>
  <c r="C355" i="13"/>
  <c r="J343" i="13"/>
  <c r="I343" i="13"/>
  <c r="D343" i="13"/>
  <c r="E341" i="13" s="1"/>
  <c r="C343" i="13"/>
  <c r="J331" i="13"/>
  <c r="I331" i="13"/>
  <c r="D331" i="13"/>
  <c r="E329" i="13" s="1"/>
  <c r="C331" i="13"/>
  <c r="J319" i="13"/>
  <c r="I319" i="13"/>
  <c r="D319" i="13"/>
  <c r="E317" i="13" s="1"/>
  <c r="C319" i="13"/>
  <c r="J307" i="13"/>
  <c r="I307" i="13"/>
  <c r="D307" i="13"/>
  <c r="E305" i="13" s="1"/>
  <c r="C307" i="13"/>
  <c r="J295" i="13"/>
  <c r="I295" i="13"/>
  <c r="D295" i="13"/>
  <c r="E293" i="13" s="1"/>
  <c r="C295" i="13"/>
  <c r="J283" i="13"/>
  <c r="I283" i="13"/>
  <c r="D283" i="13"/>
  <c r="E281" i="13" s="1"/>
  <c r="C283" i="13"/>
  <c r="J271" i="13"/>
  <c r="I271" i="13"/>
  <c r="D271" i="13"/>
  <c r="E269" i="13" s="1"/>
  <c r="C271" i="13"/>
  <c r="J259" i="13"/>
  <c r="I259" i="13"/>
  <c r="D259" i="13"/>
  <c r="E257" i="13" s="1"/>
  <c r="C259" i="13"/>
  <c r="J247" i="13"/>
  <c r="I247" i="13"/>
  <c r="D247" i="13"/>
  <c r="E245" i="13" s="1"/>
  <c r="C247" i="13"/>
  <c r="J235" i="13"/>
  <c r="I235" i="13"/>
  <c r="D235" i="13"/>
  <c r="K231" i="13" s="1"/>
  <c r="C235" i="13"/>
  <c r="J223" i="13"/>
  <c r="I223" i="13"/>
  <c r="D223" i="13"/>
  <c r="E219" i="13" s="1"/>
  <c r="C223" i="13"/>
  <c r="J211" i="13"/>
  <c r="I211" i="13"/>
  <c r="D211" i="13"/>
  <c r="E208" i="13" s="1"/>
  <c r="C211" i="13"/>
  <c r="J199" i="13"/>
  <c r="I199" i="13"/>
  <c r="D199" i="13"/>
  <c r="E195" i="13" s="1"/>
  <c r="C199" i="13"/>
  <c r="J187" i="13"/>
  <c r="I187" i="13"/>
  <c r="D187" i="13"/>
  <c r="E183" i="13" s="1"/>
  <c r="C187" i="13"/>
  <c r="D172" i="13"/>
  <c r="E171" i="13" s="1"/>
  <c r="C172" i="13"/>
  <c r="J160" i="13"/>
  <c r="I160" i="13"/>
  <c r="D160" i="13"/>
  <c r="E152" i="13" s="1"/>
  <c r="C160" i="13"/>
  <c r="J148" i="13"/>
  <c r="I148" i="13"/>
  <c r="D148" i="13"/>
  <c r="C148" i="13"/>
  <c r="J136" i="13"/>
  <c r="I136" i="13"/>
  <c r="D136" i="13"/>
  <c r="K135" i="13" s="1"/>
  <c r="C136" i="13"/>
  <c r="J124" i="13"/>
  <c r="I124" i="13"/>
  <c r="D124" i="13"/>
  <c r="K119" i="13" s="1"/>
  <c r="C124" i="13"/>
  <c r="J112" i="13"/>
  <c r="I112" i="13"/>
  <c r="D112" i="13"/>
  <c r="E104" i="13" s="1"/>
  <c r="C112" i="13"/>
  <c r="J100" i="13"/>
  <c r="I100" i="13"/>
  <c r="D100" i="13"/>
  <c r="C100" i="13"/>
  <c r="J88" i="13"/>
  <c r="I88" i="13"/>
  <c r="D88" i="13"/>
  <c r="K87" i="13" s="1"/>
  <c r="C88" i="13"/>
  <c r="J76" i="13"/>
  <c r="I76" i="13"/>
  <c r="D76" i="13"/>
  <c r="E71" i="13" s="1"/>
  <c r="C76" i="13"/>
  <c r="J64" i="13"/>
  <c r="I64" i="13"/>
  <c r="D64" i="13"/>
  <c r="E56" i="13" s="1"/>
  <c r="C64" i="13"/>
  <c r="J52" i="13"/>
  <c r="I52" i="13"/>
  <c r="D52" i="13"/>
  <c r="E47" i="13" s="1"/>
  <c r="C52" i="13"/>
  <c r="J40" i="13"/>
  <c r="I40" i="13"/>
  <c r="D40" i="13"/>
  <c r="K39" i="13" s="1"/>
  <c r="C40" i="13"/>
  <c r="J28" i="13"/>
  <c r="I28" i="13"/>
  <c r="D28" i="13"/>
  <c r="E20" i="13" s="1"/>
  <c r="C28" i="13"/>
  <c r="J16" i="13"/>
  <c r="I16" i="13"/>
  <c r="D16" i="13"/>
  <c r="E8" i="13" s="1"/>
  <c r="C16" i="13"/>
  <c r="E310" i="13" l="1"/>
  <c r="E572" i="13"/>
  <c r="K431" i="13"/>
  <c r="K286" i="13"/>
  <c r="E291" i="13"/>
  <c r="E287" i="13"/>
  <c r="K289" i="13"/>
  <c r="K290" i="13"/>
  <c r="K299" i="13"/>
  <c r="K291" i="13"/>
  <c r="K292" i="13"/>
  <c r="E55" i="13"/>
  <c r="E298" i="13"/>
  <c r="K348" i="13"/>
  <c r="E286" i="13"/>
  <c r="K294" i="13"/>
  <c r="K302" i="13"/>
  <c r="E318" i="13"/>
  <c r="K493" i="13"/>
  <c r="E302" i="13"/>
  <c r="E303" i="13"/>
  <c r="E306" i="13"/>
  <c r="K360" i="13"/>
  <c r="E108" i="13"/>
  <c r="E314" i="13"/>
  <c r="K108" i="13"/>
  <c r="K314" i="13"/>
  <c r="E156" i="13"/>
  <c r="E315" i="13"/>
  <c r="E103" i="13"/>
  <c r="K103" i="13"/>
  <c r="K311" i="13"/>
  <c r="K361" i="13"/>
  <c r="E27" i="13"/>
  <c r="K104" i="13"/>
  <c r="K303" i="13"/>
  <c r="K313" i="13"/>
  <c r="K384" i="13"/>
  <c r="K287" i="13"/>
  <c r="K293" i="13"/>
  <c r="K298" i="13"/>
  <c r="K304" i="13"/>
  <c r="K310" i="13"/>
  <c r="K315" i="13"/>
  <c r="K288" i="13"/>
  <c r="E294" i="13"/>
  <c r="E299" i="13"/>
  <c r="K305" i="13"/>
  <c r="E311" i="13"/>
  <c r="K316" i="13"/>
  <c r="E350" i="13"/>
  <c r="K387" i="13"/>
  <c r="E547" i="13"/>
  <c r="K115" i="13"/>
  <c r="E290" i="13"/>
  <c r="K300" i="13"/>
  <c r="K312" i="13"/>
  <c r="E338" i="13"/>
  <c r="K438" i="13"/>
  <c r="E67" i="13"/>
  <c r="E116" i="13"/>
  <c r="K485" i="13"/>
  <c r="K12" i="13"/>
  <c r="K67" i="13"/>
  <c r="E123" i="13"/>
  <c r="E486" i="13"/>
  <c r="E194" i="13"/>
  <c r="E196" i="13"/>
  <c r="K450" i="13"/>
  <c r="K196" i="13"/>
  <c r="K451" i="13"/>
  <c r="E505" i="13"/>
  <c r="K540" i="13"/>
  <c r="K445" i="13"/>
  <c r="E446" i="13"/>
  <c r="K449" i="13"/>
  <c r="K19" i="13"/>
  <c r="E184" i="13"/>
  <c r="E512" i="13"/>
  <c r="E334" i="13"/>
  <c r="E339" i="13"/>
  <c r="K350" i="13"/>
  <c r="E362" i="13"/>
  <c r="K487" i="13"/>
  <c r="K495" i="13"/>
  <c r="E7" i="13"/>
  <c r="K24" i="13"/>
  <c r="E60" i="13"/>
  <c r="E111" i="13"/>
  <c r="K334" i="13"/>
  <c r="K339" i="13"/>
  <c r="E351" i="13"/>
  <c r="K362" i="13"/>
  <c r="K430" i="13"/>
  <c r="E497" i="13"/>
  <c r="E571" i="13"/>
  <c r="E495" i="13"/>
  <c r="E335" i="13"/>
  <c r="E358" i="13"/>
  <c r="K497" i="13"/>
  <c r="K15" i="13"/>
  <c r="K27" i="13"/>
  <c r="E190" i="13"/>
  <c r="K335" i="13"/>
  <c r="K341" i="13"/>
  <c r="K346" i="13"/>
  <c r="K352" i="13"/>
  <c r="K358" i="13"/>
  <c r="K363" i="13"/>
  <c r="K432" i="13"/>
  <c r="E498" i="13"/>
  <c r="K340" i="13"/>
  <c r="K351" i="13"/>
  <c r="K191" i="13"/>
  <c r="K336" i="13"/>
  <c r="E342" i="13"/>
  <c r="E347" i="13"/>
  <c r="K353" i="13"/>
  <c r="E359" i="13"/>
  <c r="K364" i="13"/>
  <c r="K421" i="13"/>
  <c r="K435" i="13"/>
  <c r="K482" i="13"/>
  <c r="K499" i="13"/>
  <c r="K338" i="13"/>
  <c r="E346" i="13"/>
  <c r="E363" i="13"/>
  <c r="K155" i="13"/>
  <c r="K181" i="13"/>
  <c r="E192" i="13"/>
  <c r="E254" i="13"/>
  <c r="K337" i="13"/>
  <c r="K342" i="13"/>
  <c r="K347" i="13"/>
  <c r="E354" i="13"/>
  <c r="K359" i="13"/>
  <c r="E366" i="13"/>
  <c r="K437" i="13"/>
  <c r="K483" i="13"/>
  <c r="E493" i="13"/>
  <c r="K501" i="13"/>
  <c r="K245" i="13"/>
  <c r="E251" i="13"/>
  <c r="K257" i="13"/>
  <c r="E263" i="13"/>
  <c r="K268" i="13"/>
  <c r="K374" i="13"/>
  <c r="K400" i="13"/>
  <c r="E470" i="13"/>
  <c r="E477" i="13"/>
  <c r="K55" i="13"/>
  <c r="E163" i="13"/>
  <c r="E182" i="13"/>
  <c r="K246" i="13"/>
  <c r="K251" i="13"/>
  <c r="E258" i="13"/>
  <c r="K263" i="13"/>
  <c r="E270" i="13"/>
  <c r="K378" i="13"/>
  <c r="K385" i="13"/>
  <c r="K401" i="13"/>
  <c r="K471" i="13"/>
  <c r="K477" i="13"/>
  <c r="E500" i="13"/>
  <c r="E507" i="13"/>
  <c r="K59" i="13"/>
  <c r="K107" i="13"/>
  <c r="E115" i="13"/>
  <c r="K151" i="13"/>
  <c r="K183" i="13"/>
  <c r="K252" i="13"/>
  <c r="K264" i="13"/>
  <c r="K386" i="13"/>
  <c r="K419" i="13"/>
  <c r="E438" i="13"/>
  <c r="K446" i="13"/>
  <c r="K472" i="13"/>
  <c r="E485" i="13"/>
  <c r="E496" i="13"/>
  <c r="E501" i="13"/>
  <c r="E510" i="13"/>
  <c r="E569" i="13"/>
  <c r="K265" i="13"/>
  <c r="K394" i="13"/>
  <c r="E473" i="13"/>
  <c r="K184" i="13"/>
  <c r="E266" i="13"/>
  <c r="K31" i="13"/>
  <c r="E68" i="13"/>
  <c r="K179" i="13"/>
  <c r="E202" i="13"/>
  <c r="K241" i="13"/>
  <c r="E255" i="13"/>
  <c r="E326" i="13"/>
  <c r="E474" i="13"/>
  <c r="E32" i="13"/>
  <c r="K63" i="13"/>
  <c r="K72" i="13"/>
  <c r="K80" i="13"/>
  <c r="E180" i="13"/>
  <c r="K185" i="13"/>
  <c r="E206" i="13"/>
  <c r="E242" i="13"/>
  <c r="E250" i="13"/>
  <c r="K255" i="13"/>
  <c r="E262" i="13"/>
  <c r="E267" i="13"/>
  <c r="E278" i="13"/>
  <c r="K326" i="13"/>
  <c r="K373" i="13"/>
  <c r="K382" i="13"/>
  <c r="K390" i="13"/>
  <c r="K398" i="13"/>
  <c r="K426" i="13"/>
  <c r="K433" i="13"/>
  <c r="E469" i="13"/>
  <c r="K474" i="13"/>
  <c r="E481" i="13"/>
  <c r="K488" i="13"/>
  <c r="E494" i="13"/>
  <c r="K498" i="13"/>
  <c r="K60" i="13"/>
  <c r="K79" i="13"/>
  <c r="E178" i="13"/>
  <c r="K239" i="13"/>
  <c r="K254" i="13"/>
  <c r="K389" i="13"/>
  <c r="E395" i="13"/>
  <c r="E422" i="13"/>
  <c r="K473" i="13"/>
  <c r="E63" i="13"/>
  <c r="E80" i="13"/>
  <c r="E185" i="13"/>
  <c r="K266" i="13"/>
  <c r="K371" i="13"/>
  <c r="E390" i="13"/>
  <c r="K395" i="13"/>
  <c r="K422" i="13"/>
  <c r="E75" i="13"/>
  <c r="K180" i="13"/>
  <c r="E207" i="13"/>
  <c r="K242" i="13"/>
  <c r="K250" i="13"/>
  <c r="K256" i="13"/>
  <c r="K262" i="13"/>
  <c r="K267" i="13"/>
  <c r="E374" i="13"/>
  <c r="K383" i="13"/>
  <c r="K399" i="13"/>
  <c r="K434" i="13"/>
  <c r="K469" i="13"/>
  <c r="K475" i="13"/>
  <c r="E482" i="13"/>
  <c r="E489" i="13"/>
  <c r="K494" i="13"/>
  <c r="E499" i="13"/>
  <c r="K410" i="13"/>
  <c r="K278" i="13"/>
  <c r="K7" i="13"/>
  <c r="K127" i="13"/>
  <c r="K156" i="13"/>
  <c r="E164" i="13"/>
  <c r="E197" i="13"/>
  <c r="E203" i="13"/>
  <c r="K207" i="13"/>
  <c r="K229" i="13"/>
  <c r="E274" i="13"/>
  <c r="E279" i="13"/>
  <c r="E322" i="13"/>
  <c r="E327" i="13"/>
  <c r="K406" i="13"/>
  <c r="K411" i="13"/>
  <c r="K452" i="13"/>
  <c r="K457" i="13"/>
  <c r="K462" i="13"/>
  <c r="E573" i="13"/>
  <c r="K8" i="13"/>
  <c r="K75" i="13"/>
  <c r="K111" i="13"/>
  <c r="K120" i="13"/>
  <c r="E128" i="13"/>
  <c r="E159" i="13"/>
  <c r="E165" i="13"/>
  <c r="E181" i="13"/>
  <c r="E186" i="13"/>
  <c r="K192" i="13"/>
  <c r="K197" i="13"/>
  <c r="K203" i="13"/>
  <c r="K208" i="13"/>
  <c r="E230" i="13"/>
  <c r="E238" i="13"/>
  <c r="E243" i="13"/>
  <c r="K253" i="13"/>
  <c r="K258" i="13"/>
  <c r="K269" i="13"/>
  <c r="K274" i="13"/>
  <c r="K279" i="13"/>
  <c r="K301" i="13"/>
  <c r="K306" i="13"/>
  <c r="K317" i="13"/>
  <c r="K322" i="13"/>
  <c r="K327" i="13"/>
  <c r="K349" i="13"/>
  <c r="K354" i="13"/>
  <c r="K365" i="13"/>
  <c r="E370" i="13"/>
  <c r="E375" i="13"/>
  <c r="E386" i="13"/>
  <c r="K396" i="13"/>
  <c r="E402" i="13"/>
  <c r="E407" i="13"/>
  <c r="K412" i="13"/>
  <c r="E418" i="13"/>
  <c r="E423" i="13"/>
  <c r="E434" i="13"/>
  <c r="K447" i="13"/>
  <c r="E453" i="13"/>
  <c r="E458" i="13"/>
  <c r="K463" i="13"/>
  <c r="K484" i="13"/>
  <c r="K489" i="13"/>
  <c r="E513" i="13"/>
  <c r="E574" i="13"/>
  <c r="K227" i="13"/>
  <c r="E406" i="13"/>
  <c r="E457" i="13"/>
  <c r="E462" i="13"/>
  <c r="K11" i="13"/>
  <c r="K159" i="13"/>
  <c r="E166" i="13"/>
  <c r="E193" i="13"/>
  <c r="E198" i="13"/>
  <c r="E204" i="13"/>
  <c r="E209" i="13"/>
  <c r="K233" i="13"/>
  <c r="K238" i="13"/>
  <c r="K243" i="13"/>
  <c r="E275" i="13"/>
  <c r="K280" i="13"/>
  <c r="E323" i="13"/>
  <c r="K328" i="13"/>
  <c r="K370" i="13"/>
  <c r="K375" i="13"/>
  <c r="K397" i="13"/>
  <c r="K402" i="13"/>
  <c r="K407" i="13"/>
  <c r="K413" i="13"/>
  <c r="K418" i="13"/>
  <c r="K423" i="13"/>
  <c r="K448" i="13"/>
  <c r="K453" i="13"/>
  <c r="K458" i="13"/>
  <c r="K464" i="13"/>
  <c r="E576" i="13"/>
  <c r="E12" i="13"/>
  <c r="E19" i="13"/>
  <c r="K123" i="13"/>
  <c r="E151" i="13"/>
  <c r="K193" i="13"/>
  <c r="K204" i="13"/>
  <c r="K209" i="13"/>
  <c r="E234" i="13"/>
  <c r="E239" i="13"/>
  <c r="K244" i="13"/>
  <c r="K270" i="13"/>
  <c r="K275" i="13"/>
  <c r="K281" i="13"/>
  <c r="K318" i="13"/>
  <c r="K323" i="13"/>
  <c r="K329" i="13"/>
  <c r="K366" i="13"/>
  <c r="E371" i="13"/>
  <c r="K376" i="13"/>
  <c r="E382" i="13"/>
  <c r="E387" i="13"/>
  <c r="E398" i="13"/>
  <c r="K408" i="13"/>
  <c r="E414" i="13"/>
  <c r="E419" i="13"/>
  <c r="K424" i="13"/>
  <c r="E430" i="13"/>
  <c r="E435" i="13"/>
  <c r="E449" i="13"/>
  <c r="K459" i="13"/>
  <c r="E465" i="13"/>
  <c r="E568" i="13"/>
  <c r="K461" i="13"/>
  <c r="K228" i="13"/>
  <c r="E411" i="13"/>
  <c r="K44" i="13"/>
  <c r="E205" i="13"/>
  <c r="E210" i="13"/>
  <c r="K234" i="13"/>
  <c r="K276" i="13"/>
  <c r="E282" i="13"/>
  <c r="K324" i="13"/>
  <c r="E330" i="13"/>
  <c r="K377" i="13"/>
  <c r="K409" i="13"/>
  <c r="K414" i="13"/>
  <c r="K425" i="13"/>
  <c r="K460" i="13"/>
  <c r="K465" i="13"/>
  <c r="E523" i="13"/>
  <c r="E15" i="13"/>
  <c r="K152" i="13"/>
  <c r="K195" i="13"/>
  <c r="K205" i="13"/>
  <c r="K210" i="13"/>
  <c r="K240" i="13"/>
  <c r="E246" i="13"/>
  <c r="K277" i="13"/>
  <c r="K282" i="13"/>
  <c r="K325" i="13"/>
  <c r="K330" i="13"/>
  <c r="K372" i="13"/>
  <c r="E378" i="13"/>
  <c r="E383" i="13"/>
  <c r="K388" i="13"/>
  <c r="E394" i="13"/>
  <c r="E399" i="13"/>
  <c r="E410" i="13"/>
  <c r="K420" i="13"/>
  <c r="E426" i="13"/>
  <c r="E431" i="13"/>
  <c r="K436" i="13"/>
  <c r="E445" i="13"/>
  <c r="E450" i="13"/>
  <c r="E461" i="13"/>
  <c r="K470" i="13"/>
  <c r="K476" i="13"/>
  <c r="K481" i="13"/>
  <c r="K486" i="13"/>
  <c r="K496" i="13"/>
  <c r="E570" i="13"/>
  <c r="C117" i="8"/>
  <c r="C118" i="8"/>
  <c r="C119" i="8" s="1"/>
  <c r="C120" i="8"/>
  <c r="C122" i="8"/>
  <c r="C114" i="8"/>
  <c r="C113" i="8"/>
  <c r="K98" i="13"/>
  <c r="K94" i="13"/>
  <c r="E93" i="13"/>
  <c r="E98" i="13"/>
  <c r="E94" i="13"/>
  <c r="E97" i="13"/>
  <c r="K97" i="13"/>
  <c r="K93" i="13"/>
  <c r="K146" i="13"/>
  <c r="K142" i="13"/>
  <c r="E141" i="13"/>
  <c r="E146" i="13"/>
  <c r="E142" i="13"/>
  <c r="K145" i="13"/>
  <c r="K141" i="13"/>
  <c r="E145" i="13"/>
  <c r="K38" i="13"/>
  <c r="K34" i="13"/>
  <c r="E38" i="13"/>
  <c r="E34" i="13"/>
  <c r="E33" i="13"/>
  <c r="K37" i="13"/>
  <c r="K33" i="13"/>
  <c r="E37" i="13"/>
  <c r="K86" i="13"/>
  <c r="K82" i="13"/>
  <c r="E85" i="13"/>
  <c r="E86" i="13"/>
  <c r="E82" i="13"/>
  <c r="E81" i="13"/>
  <c r="K85" i="13"/>
  <c r="K81" i="13"/>
  <c r="K134" i="13"/>
  <c r="K130" i="13"/>
  <c r="E129" i="13"/>
  <c r="E134" i="13"/>
  <c r="E130" i="13"/>
  <c r="K133" i="13"/>
  <c r="K129" i="13"/>
  <c r="E133" i="13"/>
  <c r="K143" i="13"/>
  <c r="E561" i="13"/>
  <c r="E557" i="13"/>
  <c r="K564" i="13"/>
  <c r="E564" i="13"/>
  <c r="E560" i="13"/>
  <c r="E556" i="13"/>
  <c r="K563" i="13"/>
  <c r="K559" i="13"/>
  <c r="E563" i="13"/>
  <c r="K557" i="13"/>
  <c r="K562" i="13"/>
  <c r="K556" i="13"/>
  <c r="E562" i="13"/>
  <c r="K561" i="13"/>
  <c r="K560" i="13"/>
  <c r="E48" i="13"/>
  <c r="E83" i="13"/>
  <c r="E96" i="13"/>
  <c r="E131" i="13"/>
  <c r="E525" i="13"/>
  <c r="E521" i="13"/>
  <c r="E528" i="13"/>
  <c r="E524" i="13"/>
  <c r="E520" i="13"/>
  <c r="K527" i="13"/>
  <c r="K523" i="13"/>
  <c r="E527" i="13"/>
  <c r="K521" i="13"/>
  <c r="K524" i="13"/>
  <c r="K526" i="13"/>
  <c r="K520" i="13"/>
  <c r="E526" i="13"/>
  <c r="K525" i="13"/>
  <c r="E537" i="13"/>
  <c r="E533" i="13"/>
  <c r="E540" i="13"/>
  <c r="E536" i="13"/>
  <c r="E532" i="13"/>
  <c r="K539" i="13"/>
  <c r="K535" i="13"/>
  <c r="E539" i="13"/>
  <c r="K533" i="13"/>
  <c r="K538" i="13"/>
  <c r="K532" i="13"/>
  <c r="E538" i="13"/>
  <c r="K537" i="13"/>
  <c r="K536" i="13"/>
  <c r="E549" i="13"/>
  <c r="E545" i="13"/>
  <c r="E552" i="13"/>
  <c r="E548" i="13"/>
  <c r="E544" i="13"/>
  <c r="K551" i="13"/>
  <c r="K547" i="13"/>
  <c r="E551" i="13"/>
  <c r="K545" i="13"/>
  <c r="K550" i="13"/>
  <c r="K544" i="13"/>
  <c r="E550" i="13"/>
  <c r="K549" i="13"/>
  <c r="K548" i="13"/>
  <c r="K26" i="13"/>
  <c r="K22" i="13"/>
  <c r="E26" i="13"/>
  <c r="E22" i="13"/>
  <c r="E21" i="13"/>
  <c r="K25" i="13"/>
  <c r="K21" i="13"/>
  <c r="E25" i="13"/>
  <c r="K68" i="13"/>
  <c r="K116" i="13"/>
  <c r="K131" i="13"/>
  <c r="K144" i="13"/>
  <c r="E218" i="13"/>
  <c r="E23" i="13"/>
  <c r="E36" i="13"/>
  <c r="E43" i="13"/>
  <c r="E51" i="13"/>
  <c r="E84" i="13"/>
  <c r="E91" i="13"/>
  <c r="E99" i="13"/>
  <c r="E119" i="13"/>
  <c r="E132" i="13"/>
  <c r="E139" i="13"/>
  <c r="E147" i="13"/>
  <c r="K218" i="13"/>
  <c r="K92" i="13"/>
  <c r="E95" i="13"/>
  <c r="E35" i="13"/>
  <c r="E144" i="13"/>
  <c r="E214" i="13"/>
  <c r="K20" i="13"/>
  <c r="K74" i="13"/>
  <c r="K70" i="13"/>
  <c r="E74" i="13"/>
  <c r="E70" i="13"/>
  <c r="E73" i="13"/>
  <c r="K73" i="13"/>
  <c r="K69" i="13"/>
  <c r="E69" i="13"/>
  <c r="K36" i="13"/>
  <c r="K62" i="13"/>
  <c r="K58" i="13"/>
  <c r="E62" i="13"/>
  <c r="E58" i="13"/>
  <c r="E61" i="13"/>
  <c r="K61" i="13"/>
  <c r="K57" i="13"/>
  <c r="E57" i="13"/>
  <c r="K91" i="13"/>
  <c r="K110" i="13"/>
  <c r="K106" i="13"/>
  <c r="E105" i="13"/>
  <c r="E110" i="13"/>
  <c r="E106" i="13"/>
  <c r="K109" i="13"/>
  <c r="K105" i="13"/>
  <c r="E109" i="13"/>
  <c r="K132" i="13"/>
  <c r="K139" i="13"/>
  <c r="K147" i="13"/>
  <c r="K158" i="13"/>
  <c r="K154" i="13"/>
  <c r="E153" i="13"/>
  <c r="E158" i="13"/>
  <c r="E154" i="13"/>
  <c r="K157" i="13"/>
  <c r="K153" i="13"/>
  <c r="E157" i="13"/>
  <c r="E522" i="13"/>
  <c r="E534" i="13"/>
  <c r="E546" i="13"/>
  <c r="E558" i="13"/>
  <c r="K50" i="13"/>
  <c r="K46" i="13"/>
  <c r="E50" i="13"/>
  <c r="E46" i="13"/>
  <c r="E49" i="13"/>
  <c r="K49" i="13"/>
  <c r="K45" i="13"/>
  <c r="E45" i="13"/>
  <c r="K140" i="13"/>
  <c r="E221" i="13"/>
  <c r="E217" i="13"/>
  <c r="E220" i="13"/>
  <c r="E216" i="13"/>
  <c r="K222" i="13"/>
  <c r="K217" i="13"/>
  <c r="E222" i="13"/>
  <c r="K216" i="13"/>
  <c r="E215" i="13"/>
  <c r="K219" i="13"/>
  <c r="K221" i="13"/>
  <c r="K215" i="13"/>
  <c r="K220" i="13"/>
  <c r="K214" i="13"/>
  <c r="E143" i="13"/>
  <c r="K32" i="13"/>
  <c r="K47" i="13"/>
  <c r="K95" i="13"/>
  <c r="K128" i="13"/>
  <c r="K35" i="13"/>
  <c r="K48" i="13"/>
  <c r="K83" i="13"/>
  <c r="K96" i="13"/>
  <c r="K122" i="13"/>
  <c r="K118" i="13"/>
  <c r="E117" i="13"/>
  <c r="E122" i="13"/>
  <c r="E118" i="13"/>
  <c r="K121" i="13"/>
  <c r="K117" i="13"/>
  <c r="E121" i="13"/>
  <c r="K14" i="13"/>
  <c r="K10" i="13"/>
  <c r="E10" i="13"/>
  <c r="E14" i="13"/>
  <c r="E9" i="13"/>
  <c r="K13" i="13"/>
  <c r="K9" i="13"/>
  <c r="E13" i="13"/>
  <c r="K23" i="13"/>
  <c r="K43" i="13"/>
  <c r="K51" i="13"/>
  <c r="K56" i="13"/>
  <c r="K71" i="13"/>
  <c r="K84" i="13"/>
  <c r="K99" i="13"/>
  <c r="E11" i="13"/>
  <c r="E24" i="13"/>
  <c r="E31" i="13"/>
  <c r="E39" i="13"/>
  <c r="E44" i="13"/>
  <c r="E59" i="13"/>
  <c r="E72" i="13"/>
  <c r="E79" i="13"/>
  <c r="E87" i="13"/>
  <c r="E92" i="13"/>
  <c r="E107" i="13"/>
  <c r="E120" i="13"/>
  <c r="E127" i="13"/>
  <c r="E135" i="13"/>
  <c r="E140" i="13"/>
  <c r="E155" i="13"/>
  <c r="E170" i="13"/>
  <c r="E169" i="13"/>
  <c r="E168" i="13"/>
  <c r="E167" i="13"/>
  <c r="K522" i="13"/>
  <c r="K534" i="13"/>
  <c r="K546" i="13"/>
  <c r="K558" i="13"/>
  <c r="K230" i="13"/>
  <c r="K178" i="13"/>
  <c r="K182" i="13"/>
  <c r="K186" i="13"/>
  <c r="K190" i="13"/>
  <c r="K194" i="13"/>
  <c r="K198" i="13"/>
  <c r="K202" i="13"/>
  <c r="K206" i="13"/>
  <c r="E226" i="13"/>
  <c r="E231" i="13"/>
  <c r="E511" i="13"/>
  <c r="E509" i="13"/>
  <c r="E508" i="13"/>
  <c r="E179" i="13"/>
  <c r="E191" i="13"/>
  <c r="K226" i="13"/>
  <c r="E233" i="13"/>
  <c r="E229" i="13"/>
  <c r="E232" i="13"/>
  <c r="E228" i="13"/>
  <c r="E227" i="13"/>
  <c r="K232" i="13"/>
  <c r="E240" i="13"/>
  <c r="E244" i="13"/>
  <c r="E252" i="13"/>
  <c r="E256" i="13"/>
  <c r="E264" i="13"/>
  <c r="E268" i="13"/>
  <c r="E276" i="13"/>
  <c r="E280" i="13"/>
  <c r="E288" i="13"/>
  <c r="E292" i="13"/>
  <c r="E300" i="13"/>
  <c r="E304" i="13"/>
  <c r="E312" i="13"/>
  <c r="E316" i="13"/>
  <c r="E324" i="13"/>
  <c r="E328" i="13"/>
  <c r="E336" i="13"/>
  <c r="E340" i="13"/>
  <c r="E348" i="13"/>
  <c r="E352" i="13"/>
  <c r="E360" i="13"/>
  <c r="E364" i="13"/>
  <c r="E372" i="13"/>
  <c r="E376" i="13"/>
  <c r="E384" i="13"/>
  <c r="E388" i="13"/>
  <c r="E396" i="13"/>
  <c r="E400" i="13"/>
  <c r="E408" i="13"/>
  <c r="E412" i="13"/>
  <c r="E420" i="13"/>
  <c r="E424" i="13"/>
  <c r="E432" i="13"/>
  <c r="E436" i="13"/>
  <c r="E447" i="13"/>
  <c r="E451" i="13"/>
  <c r="E459" i="13"/>
  <c r="E463" i="13"/>
  <c r="E471" i="13"/>
  <c r="E475" i="13"/>
  <c r="E483" i="13"/>
  <c r="E487" i="13"/>
  <c r="E241" i="13"/>
  <c r="E253" i="13"/>
  <c r="E265" i="13"/>
  <c r="E277" i="13"/>
  <c r="E289" i="13"/>
  <c r="E301" i="13"/>
  <c r="E313" i="13"/>
  <c r="E325" i="13"/>
  <c r="E337" i="13"/>
  <c r="E349" i="13"/>
  <c r="E361" i="13"/>
  <c r="E373" i="13"/>
  <c r="E385" i="13"/>
  <c r="E397" i="13"/>
  <c r="E409" i="13"/>
  <c r="E421" i="13"/>
  <c r="E433" i="13"/>
  <c r="E448" i="13"/>
  <c r="E460" i="13"/>
  <c r="E472" i="13"/>
  <c r="E484" i="13"/>
  <c r="K307" i="13" l="1"/>
  <c r="K295" i="13"/>
  <c r="K391" i="13"/>
  <c r="K271" i="13"/>
  <c r="E466" i="13"/>
  <c r="K319" i="13"/>
  <c r="K343" i="13"/>
  <c r="E577" i="13"/>
  <c r="K259" i="13"/>
  <c r="E502" i="13"/>
  <c r="K490" i="13"/>
  <c r="K367" i="13"/>
  <c r="K379" i="13"/>
  <c r="E112" i="13"/>
  <c r="K502" i="13"/>
  <c r="K355" i="13"/>
  <c r="E355" i="13"/>
  <c r="K112" i="13"/>
  <c r="K76" i="13"/>
  <c r="E478" i="13"/>
  <c r="K331" i="13"/>
  <c r="E16" i="13"/>
  <c r="K478" i="13"/>
  <c r="K427" i="13"/>
  <c r="K403" i="13"/>
  <c r="E319" i="13"/>
  <c r="E211" i="13"/>
  <c r="K439" i="13"/>
  <c r="K454" i="13"/>
  <c r="E331" i="13"/>
  <c r="E454" i="13"/>
  <c r="E64" i="13"/>
  <c r="K16" i="13"/>
  <c r="K28" i="13"/>
  <c r="E160" i="13"/>
  <c r="E439" i="13"/>
  <c r="E343" i="13"/>
  <c r="E307" i="13"/>
  <c r="K247" i="13"/>
  <c r="K235" i="13"/>
  <c r="K283" i="13"/>
  <c r="E199" i="13"/>
  <c r="E553" i="13"/>
  <c r="K541" i="13"/>
  <c r="K88" i="13"/>
  <c r="E490" i="13"/>
  <c r="E295" i="13"/>
  <c r="E76" i="13"/>
  <c r="K64" i="13"/>
  <c r="K466" i="13"/>
  <c r="E379" i="13"/>
  <c r="E415" i="13"/>
  <c r="K160" i="13"/>
  <c r="K136" i="13"/>
  <c r="K415" i="13"/>
  <c r="E514" i="13"/>
  <c r="E391" i="13"/>
  <c r="E247" i="13"/>
  <c r="E403" i="13"/>
  <c r="E124" i="13"/>
  <c r="E427" i="13"/>
  <c r="E283" i="13"/>
  <c r="E367" i="13"/>
  <c r="E271" i="13"/>
  <c r="E187" i="13"/>
  <c r="K148" i="13"/>
  <c r="E259" i="13"/>
  <c r="K124" i="13"/>
  <c r="K40" i="13"/>
  <c r="E28" i="13"/>
  <c r="C123" i="8"/>
  <c r="E565" i="13"/>
  <c r="E100" i="13"/>
  <c r="E235" i="13"/>
  <c r="E172" i="13"/>
  <c r="E148" i="13"/>
  <c r="K529" i="13"/>
  <c r="E40" i="13"/>
  <c r="K52" i="13"/>
  <c r="E541" i="13"/>
  <c r="K199" i="13"/>
  <c r="K223" i="13"/>
  <c r="E223" i="13"/>
  <c r="K187" i="13"/>
  <c r="K565" i="13"/>
  <c r="E88" i="13"/>
  <c r="K100" i="13"/>
  <c r="K553" i="13"/>
  <c r="K211" i="13"/>
  <c r="E136" i="13"/>
  <c r="E52" i="13"/>
  <c r="E529" i="13"/>
</calcChain>
</file>

<file path=xl/sharedStrings.xml><?xml version="1.0" encoding="utf-8"?>
<sst xmlns="http://schemas.openxmlformats.org/spreadsheetml/2006/main" count="2651" uniqueCount="521">
  <si>
    <t>30º Leilão de Energia Nova A-6</t>
  </si>
  <si>
    <t>C.E.G.</t>
  </si>
  <si>
    <t>ALTO ALEGRE</t>
  </si>
  <si>
    <t>PCH.PH.SC.037173-4.01</t>
  </si>
  <si>
    <t>PCH</t>
  </si>
  <si>
    <t>ARA ENERGIA</t>
  </si>
  <si>
    <t>SANTA LUZIA</t>
  </si>
  <si>
    <t>PCH.PH.BA.035105-9.01</t>
  </si>
  <si>
    <t>UHE</t>
  </si>
  <si>
    <t>GARCIA DE ANGELINA</t>
  </si>
  <si>
    <t>CGH.PH.SC.037419-9.01</t>
  </si>
  <si>
    <t>CGH</t>
  </si>
  <si>
    <t>IPIRA</t>
  </si>
  <si>
    <t>PIRA</t>
  </si>
  <si>
    <t>PCH.PH.SC.034669-1.01</t>
  </si>
  <si>
    <t>JASP</t>
  </si>
  <si>
    <t>JASPE</t>
  </si>
  <si>
    <t>PCH.PH.SC.032571-6.01</t>
  </si>
  <si>
    <t>LINHA RICA</t>
  </si>
  <si>
    <t>PCH.PH.SC.032879-0.01</t>
  </si>
  <si>
    <t>BARRA DAS ÁGUAS</t>
  </si>
  <si>
    <t>PCH.PH.SC.035155-5.01</t>
  </si>
  <si>
    <t>MAROMBAS I</t>
  </si>
  <si>
    <t>CGH.PH.SC.038153-5.01</t>
  </si>
  <si>
    <t>MAROMBAS II</t>
  </si>
  <si>
    <t>CGH.PH.SC.038154-3.01</t>
  </si>
  <si>
    <t>FAZENDA DO SALTO</t>
  </si>
  <si>
    <t>PCH.PH.PR.035340-0.01</t>
  </si>
  <si>
    <t>JESUÍTA</t>
  </si>
  <si>
    <t>PCH.PH.MT.028818-7.01</t>
  </si>
  <si>
    <t>PESQUEIRO</t>
  </si>
  <si>
    <t>MACACOS</t>
  </si>
  <si>
    <t>PCH.PH.PR.035006-0.01</t>
  </si>
  <si>
    <t>PACÍFICO MASCARENHAS</t>
  </si>
  <si>
    <t>CGH.PH.MG.001928-3.02</t>
  </si>
  <si>
    <t>POLIFERTIL</t>
  </si>
  <si>
    <t>ALAGOA III</t>
  </si>
  <si>
    <t>CGH.PH.MG.044305-0.01</t>
  </si>
  <si>
    <t>RODEIO</t>
  </si>
  <si>
    <t>PCH.PH.SC.035530-5.01</t>
  </si>
  <si>
    <t>RIO DO COBRE</t>
  </si>
  <si>
    <t>COBRE KM 19</t>
  </si>
  <si>
    <t>PCH.PH.PR.036938-1.01</t>
  </si>
  <si>
    <t>SÃO LUIZ</t>
  </si>
  <si>
    <t>PCH.PH.ES.035297-7.01</t>
  </si>
  <si>
    <t>SERRA NEGRA</t>
  </si>
  <si>
    <t>CGH.PH.MG.040663-5.01</t>
  </si>
  <si>
    <t>GAMELEIRA</t>
  </si>
  <si>
    <t>PCH.PH.GO.035112-1.01</t>
  </si>
  <si>
    <t>SÃO BARTOLOMEU</t>
  </si>
  <si>
    <t>PCH.PH.GO.035111-3.01</t>
  </si>
  <si>
    <t>SALGADO</t>
  </si>
  <si>
    <t>PCH.PH.GO.035110-5.01</t>
  </si>
  <si>
    <t>SÃO CARLOS</t>
  </si>
  <si>
    <t>PCH.PH.SC.033762-5.01</t>
  </si>
  <si>
    <t>SÃO ROQUE</t>
  </si>
  <si>
    <t>UHE.PH.SC.030938-9.01</t>
  </si>
  <si>
    <t>TIBAGI MONTANTE</t>
  </si>
  <si>
    <t>UHE.PH.PR.032923-1.01</t>
  </si>
  <si>
    <t>JURUENA</t>
  </si>
  <si>
    <t>CABUÍ</t>
  </si>
  <si>
    <t>PCH.PH.MG.035309-4.01</t>
  </si>
  <si>
    <t>VERDE 2</t>
  </si>
  <si>
    <t>VERDE 02 BAIXO</t>
  </si>
  <si>
    <t>PCH.PH.GO.031768-3.01</t>
  </si>
  <si>
    <t>WENERGY</t>
  </si>
  <si>
    <t>BOM JESUS</t>
  </si>
  <si>
    <t>PCH.PH.ES.037381-8.01</t>
  </si>
  <si>
    <t/>
  </si>
  <si>
    <t>UEE</t>
  </si>
  <si>
    <t>AURA TANQUE NOVO 01</t>
  </si>
  <si>
    <t>EOL.CV.BA.044961-0.01</t>
  </si>
  <si>
    <t>AURA TANQUE NOVO 02</t>
  </si>
  <si>
    <t>EOL.CV.BA.044962-8.01</t>
  </si>
  <si>
    <t>AURA TANQUE NOVO 03</t>
  </si>
  <si>
    <t>EOL.CV.RN.035172-5.01</t>
  </si>
  <si>
    <t>AURA CAETITÉ 01</t>
  </si>
  <si>
    <t>EOL.CV.BA.044959-8.01</t>
  </si>
  <si>
    <t>AURA CAETITÉ 02</t>
  </si>
  <si>
    <t>EOL.CV.BA.044960-1.01</t>
  </si>
  <si>
    <t>AURA CAETITÉ 03</t>
  </si>
  <si>
    <t>EOL.CV.BA.032804-9.01</t>
  </si>
  <si>
    <t>AURA CAETITÉ 04</t>
  </si>
  <si>
    <t>EOL.CV.BA.032805-7.01</t>
  </si>
  <si>
    <t>AURA QUEIMADA NOVA 01</t>
  </si>
  <si>
    <t>EOL.CV.PI.032863-4.01</t>
  </si>
  <si>
    <t>AURA QUEIMADA NOVA 02</t>
  </si>
  <si>
    <t>EOL.CV.PI.040567-1.01</t>
  </si>
  <si>
    <t>JANDAIRA I</t>
  </si>
  <si>
    <t>EOL.CV.RN.032870-7.01</t>
  </si>
  <si>
    <t>JANDAIRA II</t>
  </si>
  <si>
    <t>EOL.CV.RN.035008-7.01</t>
  </si>
  <si>
    <t>JANDAIRA III</t>
  </si>
  <si>
    <t>EOL.CV.RS.035270-5.01</t>
  </si>
  <si>
    <t>JANDAIRA IV</t>
  </si>
  <si>
    <t>EOL.CV.RS.035271-3.01</t>
  </si>
  <si>
    <t>VENTOS DE SANTA EUGENIA 01</t>
  </si>
  <si>
    <t>EOL.CV.BA.038077-6.01</t>
  </si>
  <si>
    <t>VENTOS DE SANTA EUGENIA 02</t>
  </si>
  <si>
    <t>EOL.CV.BA.038078-4.01</t>
  </si>
  <si>
    <t>VENTOS DE SANTA EUGENIA 03</t>
  </si>
  <si>
    <t>EOL.CV.BA.038079-2.01</t>
  </si>
  <si>
    <t>VENTOS DE SANTA EUGENIA 05</t>
  </si>
  <si>
    <t>EOL.CV.BA.038081-4.01</t>
  </si>
  <si>
    <t>VENTOS DE SANTA EUGENIA 06</t>
  </si>
  <si>
    <t>EOL.CV.BA.038082-2.01</t>
  </si>
  <si>
    <t>VENTOS DE SANTA EUGENIA 07</t>
  </si>
  <si>
    <t>EOL.CV.BA.038083-0.01</t>
  </si>
  <si>
    <t>VENTOS DE SANTA EUGENIA 08</t>
  </si>
  <si>
    <t>EOL.CV.BA.038084-9.01</t>
  </si>
  <si>
    <t>VENTOS DE SANTA EUGENIA 09</t>
  </si>
  <si>
    <t>EOL.CV.BA.038085-7.01</t>
  </si>
  <si>
    <t>VENTOS DE SANTA EUGENIA 12</t>
  </si>
  <si>
    <t>EOL.CV.BA.038088-1.01</t>
  </si>
  <si>
    <t>VENTOS DE SANTA EUGENIA 13</t>
  </si>
  <si>
    <t>EOL.CV.BA.038089-0.01</t>
  </si>
  <si>
    <t>SERRA DO SERIDÓ II</t>
  </si>
  <si>
    <t>EOL.CV.PB.035225-0.01</t>
  </si>
  <si>
    <t>SERRA DO SERIDÓ III</t>
  </si>
  <si>
    <t>EOL.CV.PB.035226-8.01</t>
  </si>
  <si>
    <t>SERRA DO SERIDÓ IV</t>
  </si>
  <si>
    <t>EOL.CV.PB.035227-6.01</t>
  </si>
  <si>
    <t>SERRA DO SERIDÓ VI</t>
  </si>
  <si>
    <t>EOL.CV.PB.038304-0.01</t>
  </si>
  <si>
    <t>SERRA DO SERIDÓ IX</t>
  </si>
  <si>
    <t>EOL.CV.PB.040613-9.01</t>
  </si>
  <si>
    <t>SERRA DO SERIDÓ VII</t>
  </si>
  <si>
    <t>EOL.CV.PB.038305-8.01</t>
  </si>
  <si>
    <t>CAETITÉ D</t>
  </si>
  <si>
    <t>EOL.CV.BA.037004-5.01</t>
  </si>
  <si>
    <t>STATKRAFT</t>
  </si>
  <si>
    <t>SERRA DA MANGABEIRA</t>
  </si>
  <si>
    <t>EOL.CV.BA.044878-8.01</t>
  </si>
  <si>
    <t>VENTOS DE SÃO JANUÁRIO 15</t>
  </si>
  <si>
    <t>EOL.CV.BA.032642-9.01</t>
  </si>
  <si>
    <t>VENTOS DE SÃO JANUÁRIO 16</t>
  </si>
  <si>
    <t>EOL.CV.BA.033547-9.01</t>
  </si>
  <si>
    <t>VENTOS DE SÃO JANUÁRIO 17</t>
  </si>
  <si>
    <t>EOL.CV.BA.033548-7.01</t>
  </si>
  <si>
    <t>VENTOS DE SÃO JANUÁRIO 18</t>
  </si>
  <si>
    <t>EOL.CV.BA.033549-5.01</t>
  </si>
  <si>
    <t>VENTOS DE SÃO JANUÁRIO 19</t>
  </si>
  <si>
    <t>EOL.CV.BA.037101-7.01</t>
  </si>
  <si>
    <t>VENTOS DE SANTA LEIA 01</t>
  </si>
  <si>
    <t>EOL.CV.RN.032593-7.01</t>
  </si>
  <si>
    <t>VENTOS DE SANTA LEIA 02</t>
  </si>
  <si>
    <t>EOL.CV.RN.033681-5.01</t>
  </si>
  <si>
    <t>VENTOS DE SANTA LEIA 03</t>
  </si>
  <si>
    <t>EOL.CV.RN.034937-2.01</t>
  </si>
  <si>
    <t>VENTOS DE SANTA LEIA 04</t>
  </si>
  <si>
    <t>EOL.CV.RN.033690-4.01</t>
  </si>
  <si>
    <t>VENTOS DE SANTA LEIA 05</t>
  </si>
  <si>
    <t>EOL.CV.RN.033691-2.01</t>
  </si>
  <si>
    <t>VENTOS DE SANTA LEIA 12</t>
  </si>
  <si>
    <t>EOL.CV.RN.045010-3.01</t>
  </si>
  <si>
    <t>VENTOS DE SANTA LEIA 13</t>
  </si>
  <si>
    <t>EOL.CV.RN.045011-1.01</t>
  </si>
  <si>
    <t>VENTOS DE SANTA LEIA 14</t>
  </si>
  <si>
    <t>EOL.CV.RN.045012-0.01</t>
  </si>
  <si>
    <t>UES</t>
  </si>
  <si>
    <t>GRAVIOLA 1</t>
  </si>
  <si>
    <t>UFV.RS.PI.036925-0.01</t>
  </si>
  <si>
    <t>GRAVIOLA 2</t>
  </si>
  <si>
    <t>UFV.RS.PI.036926-8.01</t>
  </si>
  <si>
    <t>GRAVIOLA 3</t>
  </si>
  <si>
    <t>UFV.RS.PI.037745-7.01</t>
  </si>
  <si>
    <t>GRAVIOLA 4</t>
  </si>
  <si>
    <t>UFV.RS.PI.037746-5.01</t>
  </si>
  <si>
    <t>GAMELEIRA 1</t>
  </si>
  <si>
    <t>UFV.RS.CE.040708-9.01</t>
  </si>
  <si>
    <t>GAMELEIRA 2</t>
  </si>
  <si>
    <t>UFV.RS.CE.040709-7.01</t>
  </si>
  <si>
    <t>GAMELEIRA 3</t>
  </si>
  <si>
    <t>UFV.RS.CE.040710-0.01</t>
  </si>
  <si>
    <t>GAMELEIRA 4</t>
  </si>
  <si>
    <t>UFV.RS.CE.040711-9.01</t>
  </si>
  <si>
    <t>LUIZ GONZAGA II</t>
  </si>
  <si>
    <t>UFV.RS.PE.045057-0.01</t>
  </si>
  <si>
    <t>SERRA DO MEL I</t>
  </si>
  <si>
    <t>UFV.RS.RN.037811-9.01</t>
  </si>
  <si>
    <t>SERRA DO MEL II</t>
  </si>
  <si>
    <t>UFV.RS.RN.037812-7.01</t>
  </si>
  <si>
    <t>ICB
(R$/MWh)</t>
  </si>
  <si>
    <t>GAS</t>
  </si>
  <si>
    <t>BARCARENA</t>
  </si>
  <si>
    <t>NOVO TEMPO BARCARENA</t>
  </si>
  <si>
    <t>UTE.GN.PA.037898-4.01</t>
  </si>
  <si>
    <t>BION</t>
  </si>
  <si>
    <t>BIO UNIVALEM</t>
  </si>
  <si>
    <t>UNIVALEM</t>
  </si>
  <si>
    <t>UTE.AI.SP.030264-3.01</t>
  </si>
  <si>
    <t>BIOENERGIA CERRADÃO II</t>
  </si>
  <si>
    <t>CERRADÃO 3</t>
  </si>
  <si>
    <t>UTE.AI.MG.040785-2.01</t>
  </si>
  <si>
    <t>MA</t>
  </si>
  <si>
    <t>PARNAÍBA II</t>
  </si>
  <si>
    <t>MC2 NOVA VENÉCIA 2</t>
  </si>
  <si>
    <t>UTE.GN.MA.030196-5.01</t>
  </si>
  <si>
    <t>SÃO MARTINHO BIOENERGIA</t>
  </si>
  <si>
    <t>UTE.AI.SP.032371-3.01</t>
  </si>
  <si>
    <t>BELA VISTA</t>
  </si>
  <si>
    <t>UTE.AI.SP.027917-0.01</t>
  </si>
  <si>
    <t>UTE BIOENERGIA</t>
  </si>
  <si>
    <t>IPIRANGA BIOENERGIA MOCOCA</t>
  </si>
  <si>
    <t>UTE.AI.SP.040824-7.01</t>
  </si>
  <si>
    <t>UTE BRANCO PERES</t>
  </si>
  <si>
    <t>BRANCO PERES</t>
  </si>
  <si>
    <t>UTE.AI.SP.027947-1.01</t>
  </si>
  <si>
    <t>UTE PROSPERIDADE II</t>
  </si>
  <si>
    <t>PROSPERIDADE II</t>
  </si>
  <si>
    <t>UTE.GN.BA.037897-6.02</t>
  </si>
  <si>
    <t>Resumo Vendedor</t>
  </si>
  <si>
    <t>Produto Quantidade - QTDH-2025-30</t>
  </si>
  <si>
    <t>UF</t>
  </si>
  <si>
    <t>Montante (R$)</t>
  </si>
  <si>
    <t>SC</t>
  </si>
  <si>
    <t>DO PEIXE</t>
  </si>
  <si>
    <t>S</t>
  </si>
  <si>
    <t>BA</t>
  </si>
  <si>
    <t>GRANDE</t>
  </si>
  <si>
    <t>NE</t>
  </si>
  <si>
    <t>GARCIA</t>
  </si>
  <si>
    <t>SARGENTO</t>
  </si>
  <si>
    <t>IRANI</t>
  </si>
  <si>
    <t>MAROMBAS</t>
  </si>
  <si>
    <t>PR</t>
  </si>
  <si>
    <t>SAPUCAIA</t>
  </si>
  <si>
    <t>MT</t>
  </si>
  <si>
    <t>SE</t>
  </si>
  <si>
    <t>JAGUARIAÍVA</t>
  </si>
  <si>
    <t>MG</t>
  </si>
  <si>
    <t>PARAUNINHA</t>
  </si>
  <si>
    <t>AIURUOCA</t>
  </si>
  <si>
    <t>BENEDITO</t>
  </si>
  <si>
    <t>DO COBRE</t>
  </si>
  <si>
    <t>ES</t>
  </si>
  <si>
    <t>GANDÚ</t>
  </si>
  <si>
    <t>RIBEIRÃO DA CONCEIÇÃO</t>
  </si>
  <si>
    <t>GO</t>
  </si>
  <si>
    <t>CANOAS</t>
  </si>
  <si>
    <t>TIBAGI</t>
  </si>
  <si>
    <t>PARAIBUNA</t>
  </si>
  <si>
    <t>VERDE</t>
  </si>
  <si>
    <t>ITABAPOANA</t>
  </si>
  <si>
    <t>Produto Quantidade - QTDE-2025-20</t>
  </si>
  <si>
    <t>CINÉTICA DO VENTO</t>
  </si>
  <si>
    <t>PI</t>
  </si>
  <si>
    <t>RN</t>
  </si>
  <si>
    <t>PB</t>
  </si>
  <si>
    <t>Produto Quantidade - QTDS-2025-20</t>
  </si>
  <si>
    <t>RADIAÇÃO SOLAR GLOBAL</t>
  </si>
  <si>
    <t>CE</t>
  </si>
  <si>
    <t>PE</t>
  </si>
  <si>
    <t>Produto Disponibilidade - DIST-2025-25</t>
  </si>
  <si>
    <t>N</t>
  </si>
  <si>
    <t>PA</t>
  </si>
  <si>
    <t>GÁS NATURAL</t>
  </si>
  <si>
    <t>SP</t>
  </si>
  <si>
    <t>BAGAÇO DE CANA</t>
  </si>
  <si>
    <t>Resumo Comprador</t>
  </si>
  <si>
    <t>QTDH-2025-30
(MWh)</t>
  </si>
  <si>
    <t>DIST-2025-25
(MWh)</t>
  </si>
  <si>
    <t>QTDE-2025-20
(MWh)</t>
  </si>
  <si>
    <t>QTDS-2025-20
(MWh)</t>
  </si>
  <si>
    <t>BOA VISTA ENERG</t>
  </si>
  <si>
    <t>CEAL</t>
  </si>
  <si>
    <t>CELPA</t>
  </si>
  <si>
    <t>CELPE</t>
  </si>
  <si>
    <t>CEMAR</t>
  </si>
  <si>
    <t>CEMIG DISTRIB</t>
  </si>
  <si>
    <t>CEPISA</t>
  </si>
  <si>
    <t>COELBA</t>
  </si>
  <si>
    <t>LIGHT</t>
  </si>
  <si>
    <t>Total Negociado (MWh)</t>
  </si>
  <si>
    <t>Total negociado (lotes)</t>
  </si>
  <si>
    <t>Empreendimetno Comprador</t>
  </si>
  <si>
    <t>QTDH-2025-30</t>
  </si>
  <si>
    <t>TOTAL:</t>
  </si>
  <si>
    <t>* O montante em MW médios contratado por cada distribuidora tem caráter meramente informativo. Para efeitos de celebração de contratos será considerado o montante em MWh.</t>
  </si>
  <si>
    <t>QTDE-2025-20</t>
  </si>
  <si>
    <t>QTDS-2025-20</t>
  </si>
  <si>
    <t>DIST-2025-25</t>
  </si>
  <si>
    <t>Produtos</t>
  </si>
  <si>
    <t>01/01/2025</t>
  </si>
  <si>
    <t>31/12/2049</t>
  </si>
  <si>
    <t>31/12/2044</t>
  </si>
  <si>
    <t>31/12/2054</t>
  </si>
  <si>
    <t xml:space="preserve">RORAIMA ENERGIA S.A </t>
  </si>
  <si>
    <t>COMPANHIA ENERGÉTICA DE ALAGOAS - CEAL</t>
  </si>
  <si>
    <t>CENTRAIS ELÉTRICAS DO PARÁ S.A.</t>
  </si>
  <si>
    <t>COMPANHIA ENERGÉTICA DE PERNAMBUCO</t>
  </si>
  <si>
    <t>COMPANHIA ENERGÉTICA DO MARANHÃO</t>
  </si>
  <si>
    <t>CEMIG DISTRIBUIÇÃO S.A.</t>
  </si>
  <si>
    <t>COMPANHIA ENERGÉTICA DO PIAUÍ</t>
  </si>
  <si>
    <t>COMPANHIA DE ELETRICIDADE DO ESTADO DA BAHIA</t>
  </si>
  <si>
    <t>LIGHT SERVIÇOS DE ELETRICIDADE S.A.</t>
  </si>
  <si>
    <t>SAO CARLOS ENERGIA S.A</t>
  </si>
  <si>
    <t>USINA HIDRELÉTRICA JASP LTDA</t>
  </si>
  <si>
    <t>RIO DO COBRE ENERGIA LTDA</t>
  </si>
  <si>
    <t>IBICARE HIDRELETRICA LTDA</t>
  </si>
  <si>
    <t>POLIFERTIL ENERGIA EIRELI</t>
  </si>
  <si>
    <t>HIDRELETRICA MAROMBAS I SPE LTDA</t>
  </si>
  <si>
    <t>HIDRELETRICA MAROMBAS II SPE LTDA</t>
  </si>
  <si>
    <t>HIDRELÉTRICA GARCIA DE ANGELINA SPE LTDA</t>
  </si>
  <si>
    <t>MANTIQUEIRA ENERGIA</t>
  </si>
  <si>
    <t>PCH ÁGUAS DO RIO IRANI ENERGÉTICA SPE</t>
  </si>
  <si>
    <t>SÃO LUIZ ENERGIA</t>
  </si>
  <si>
    <t>VERDE 2 ENERGÉTICA LTDA</t>
  </si>
  <si>
    <t>TIBAGI ENERGIA SPE S.A</t>
  </si>
  <si>
    <t>IPIRA ENERGIA SPE LTDA</t>
  </si>
  <si>
    <t>CONSÓRCIO LUIZ GONZAGA</t>
  </si>
  <si>
    <t>CONSÓRCIO GAMELEIRA</t>
  </si>
  <si>
    <t>BRANCO PERES AGRO S/A</t>
  </si>
  <si>
    <t>BIOENERGIA CERRADÃO II LTDA</t>
  </si>
  <si>
    <t>SÃO MARTINHO S.A</t>
  </si>
  <si>
    <t>IMETAME TERMELETRICA LTDA</t>
  </si>
  <si>
    <t>BIOENERGIA UNIVALEM LTDA</t>
  </si>
  <si>
    <t>Legenda</t>
  </si>
  <si>
    <t>BIO</t>
  </si>
  <si>
    <t>EMPREENDIMENTO A BIOMASSA COM CVU</t>
  </si>
  <si>
    <t>EMPREENDIMENTO A BIOMASSA COM CVU NULO</t>
  </si>
  <si>
    <t>CAV</t>
  </si>
  <si>
    <t>EMPREENDIMENTO A CARVÃO</t>
  </si>
  <si>
    <t>CENTRAL DE GERAÇÃO HIDRELÉTRICA</t>
  </si>
  <si>
    <t>EMPREENDIMENTO A GÁS NATURAL</t>
  </si>
  <si>
    <t>GNCA</t>
  </si>
  <si>
    <t>EMPREENDIMENTO A GÁS CICLO ABERTO</t>
  </si>
  <si>
    <t>GNCC</t>
  </si>
  <si>
    <t>EMPREENDIMENTO A GÁS CICLO COMBINADO</t>
  </si>
  <si>
    <t>GNFC</t>
  </si>
  <si>
    <t>EMPREENDIMENTO A GÁS CICLO FECHADO</t>
  </si>
  <si>
    <t>NEH</t>
  </si>
  <si>
    <t>NOVO EMPREENDIMENTO HIDRELÉTRICO</t>
  </si>
  <si>
    <t>PEQUENA CENTRAL HIDRELÉTRICA</t>
  </si>
  <si>
    <t>USINA DE ENERGIA EÓLICA</t>
  </si>
  <si>
    <t>USINA DE ENERGIA SOLAR</t>
  </si>
  <si>
    <t>EMPREENDIMENTO HIDRELÉTRICO</t>
  </si>
  <si>
    <t>UHEP</t>
  </si>
  <si>
    <t>EMPREENDIMENTO HIDRELÉTRICO com POTÊNCIA ATÉ 50 MW</t>
  </si>
  <si>
    <t>CONSÓRCIO / EMPRESA</t>
  </si>
  <si>
    <t>RAZÃO SOCIAL</t>
  </si>
  <si>
    <t>CNPJ</t>
  </si>
  <si>
    <t>PERCENTUAL</t>
  </si>
  <si>
    <t>EMPREENDIMENTO</t>
  </si>
  <si>
    <t>FONTE</t>
  </si>
  <si>
    <t>RIO</t>
  </si>
  <si>
    <t>SUBMERCADO</t>
  </si>
  <si>
    <t>INVESTIMENTO
(R$)</t>
  </si>
  <si>
    <t>POTÊNCIA
HABILITADA
(MW)</t>
  </si>
  <si>
    <t>GARANTIA
FÍSICA
(MWm)</t>
  </si>
  <si>
    <t>LOTES
CONTRATADOS</t>
  </si>
  <si>
    <t>ENERGIA
(MWh)</t>
  </si>
  <si>
    <t>PREÇO
INICIAL
(R$/MWh)</t>
  </si>
  <si>
    <t>PREÇO
DE LANCE
(R$/MWh)</t>
  </si>
  <si>
    <t>MONTANTE
NEGOCIADO
(R$)</t>
  </si>
  <si>
    <t>COMBUSTÍVEL</t>
  </si>
  <si>
    <t>RECEITA
FIXA
(R$/ano)</t>
  </si>
  <si>
    <t>TOTAL GERAL</t>
  </si>
  <si>
    <t>INVESTIMENTO (R$):</t>
  </si>
  <si>
    <t>POTÊNCIA HABILITADA (MW):</t>
  </si>
  <si>
    <t>POTÊNCIA FINAL INSTALADA C.C. (MWp):</t>
  </si>
  <si>
    <t>POTÊNCIA INJETADA (MW):</t>
  </si>
  <si>
    <t>GARANTIA FÍSICA (MWmédio):</t>
  </si>
  <si>
    <t>LOTES CONTRATADOS:</t>
  </si>
  <si>
    <t>ENERGIA CONTRATADA (MWmédio):</t>
  </si>
  <si>
    <t>ENERGIA CONTRATADA (MWhora):</t>
  </si>
  <si>
    <t>RECEITA FIXA (R$/ANO):</t>
  </si>
  <si>
    <t>MONTANTE NEGOCIADO (R$):</t>
  </si>
  <si>
    <t>PREÇO MÉDIO (R$/MWhora):</t>
  </si>
  <si>
    <t>PREÇO MARGINAL (R$/MWhora):</t>
  </si>
  <si>
    <t>FATO DE LOTE (MWmédio):</t>
  </si>
  <si>
    <t>TEMPO DE DURAÇÃO DO LEILÃO:</t>
  </si>
  <si>
    <t>TÉRMINO DO LEILÃO:</t>
  </si>
  <si>
    <t>INÍCIO DO LEILÃO:</t>
  </si>
  <si>
    <t>POTÊNCIA FINAL
INSTALADA C.C.
(MWp)</t>
  </si>
  <si>
    <t>POTÊNCIA
INJETADA
(MW)</t>
  </si>
  <si>
    <t>ALTO ALEGRE ENERGÉTICA S.A.</t>
  </si>
  <si>
    <t>ARA GERAÇÃO DE ENERGIA SANTA LUZIA SPE LTDA.</t>
  </si>
  <si>
    <t>AT&amp;T ENERGIA S.A.</t>
  </si>
  <si>
    <t>JESUÍTA ENERGIA S/A</t>
  </si>
  <si>
    <t>PACIFICO MASCARENHAS ENERGETICA LTDA.</t>
  </si>
  <si>
    <t>PESQUEIRO ENERGIA S/A</t>
  </si>
  <si>
    <t>RODEIO ENERGÉTICA S.A.</t>
  </si>
  <si>
    <t>SAO BARTOLOMEU GERADORA DE ENERGIA RENOVAVEL S.A.</t>
  </si>
  <si>
    <t>SÃO ROQUE ENERGÉTICA S.A.</t>
  </si>
  <si>
    <t>VOLTALIA ENERGIA DO BRASIL LTDA.</t>
  </si>
  <si>
    <t>WENERGY PARTICIPAÇÕES S.A.</t>
  </si>
  <si>
    <t>04.019.594/0001-33</t>
  </si>
  <si>
    <t>04.610.623/0001-37</t>
  </si>
  <si>
    <t>07.852.914/0001-20</t>
  </si>
  <si>
    <t>08.351.042/0001-89</t>
  </si>
  <si>
    <t>08.918.031/0002-19</t>
  </si>
  <si>
    <t>09.337.839/0001-94</t>
  </si>
  <si>
    <t>11.205.430/0001-66</t>
  </si>
  <si>
    <t>12.434.432/0001-90</t>
  </si>
  <si>
    <t>13.999.606/0001-24</t>
  </si>
  <si>
    <t>14.606.744/0001-69</t>
  </si>
  <si>
    <t>15.116.321/0001-23</t>
  </si>
  <si>
    <t>20.350.295/0001-33</t>
  </si>
  <si>
    <t>20.854.070/0001-14</t>
  </si>
  <si>
    <t>22.343.394/0001-13</t>
  </si>
  <si>
    <t>22.416.656/0001-22</t>
  </si>
  <si>
    <t>23.079.992/0001-90</t>
  </si>
  <si>
    <t>23.080.281/0001-35</t>
  </si>
  <si>
    <t>23.114.510/0001-95</t>
  </si>
  <si>
    <t>23.693.151/0001-78</t>
  </si>
  <si>
    <t>24.626.281/0001-50</t>
  </si>
  <si>
    <t>26.469.628/0001-24</t>
  </si>
  <si>
    <t>26.986.376/0001-00</t>
  </si>
  <si>
    <t>27.141.627/0001-19</t>
  </si>
  <si>
    <t>27.141.628/0001-63</t>
  </si>
  <si>
    <t>28.030.106/0001-57</t>
  </si>
  <si>
    <t>ATLANTIC ENERGIAS RENOVÁVEIS S.A.</t>
  </si>
  <si>
    <t>11.489.312/0001-27</t>
  </si>
  <si>
    <t>COPEL GERAÇÃO E TRANSMISSÃO S.A.
CUTIA EMPREENDIMENTOS EÓLICOS S.A.</t>
  </si>
  <si>
    <t>04.370.282/0001-70
10.979.076/0001-64</t>
  </si>
  <si>
    <t>99,90
00,10</t>
  </si>
  <si>
    <t>EDF EN DO BRASIL PARTICIPAÇÕES LTDA.
PEC ENERGIA S.A.</t>
  </si>
  <si>
    <t>21.812.954/0001-79
07.157.459/0001-42</t>
  </si>
  <si>
    <t>99,99
00,01</t>
  </si>
  <si>
    <t>10.979.076/0001-64
10.979.076/0001-64</t>
  </si>
  <si>
    <t>STATKRAFT ENERGIAS RENOVÁVEIS S.A
VENTOS DE SANTA EUGÊNIA ENERGIAS RENOVÁVEIS S.A</t>
  </si>
  <si>
    <t>00.622.416/0001-41
15.674.494/0001-67</t>
  </si>
  <si>
    <t>VENTOS DE SANTA LÉIA ENERGIAS RENOVÁVEIS S.A.</t>
  </si>
  <si>
    <t>17.875.381/0001-55</t>
  </si>
  <si>
    <t>RIO ENERGY EOL III GERACAO E COMERCIALIZACAO DE ENERGIA S.A.</t>
  </si>
  <si>
    <t>19.314.583/0001-53</t>
  </si>
  <si>
    <t>STATKRAFT ENERGIAS RENOVÁVEIS S/A</t>
  </si>
  <si>
    <t>00.622.416/0001-41</t>
  </si>
  <si>
    <t>VENTOS DE SÃO JANUÁRIO ENERGIAS RENOVÁVEIS S.A.</t>
  </si>
  <si>
    <t>13.312.571/0001-03</t>
  </si>
  <si>
    <t>GERADORA DE ENERGIA GAMELEIRA LTDA.
CANADIAN SOLAR INC</t>
  </si>
  <si>
    <t>28.539.293/0001-07
16.968.044/0001-40</t>
  </si>
  <si>
    <t>00,01
99,99</t>
  </si>
  <si>
    <t>ENERCOM ENERGIAS RENOVAVEIS LTDA
CANADIAN SOLAR INC</t>
  </si>
  <si>
    <t>27.167.636/0001-89
16.968.044/0001-40</t>
  </si>
  <si>
    <t>ENGADY SOLAR ENERGIA SPE LTDA
POWERTIS S.A.</t>
  </si>
  <si>
    <t>15.872.784/0001-15
32.027.621/0001-55</t>
  </si>
  <si>
    <t>0,01
99,9</t>
  </si>
  <si>
    <t>43.619.832/0017-60</t>
  </si>
  <si>
    <t>23.857.764/0001-01</t>
  </si>
  <si>
    <t>CELBA - CENTRAIS ELETRICAS BARCARENA S.A
OAK PARTICIPACOES LTDA
GOLAR POWER BRASIL PARTICIPAÇÕES S.A
BEP BRAZILIAN ENERGY PARTICIPACOES S A</t>
  </si>
  <si>
    <t>22.634.191/0001-86
22.980.934/0001-70
22.980.934/0001-70
23.414.607/0001-13</t>
  </si>
  <si>
    <t>1,00
24,75
49,50
24,75</t>
  </si>
  <si>
    <t>18.753.150/0001-31</t>
  </si>
  <si>
    <t>29.021.423/0001-70</t>
  </si>
  <si>
    <t>PARNAÍBA II GERAÇÃO DE ENERGIA S.A.</t>
  </si>
  <si>
    <t>14.578.002/0001-77</t>
  </si>
  <si>
    <t>51.466.860/0001-56</t>
  </si>
  <si>
    <t>USINA BELA VISTA S/A</t>
  </si>
  <si>
    <t>04.969.941/0001-99</t>
  </si>
  <si>
    <t>31.109.398/0001-22</t>
  </si>
  <si>
    <t>CONSÓRCIO JANDAÍRA I GERAÇÃO</t>
  </si>
  <si>
    <t>CONSÓRCIO JANDAÍRA II GERAÇÃO</t>
  </si>
  <si>
    <t>CONSÓRCIO JANDAÍRA III GERAÇÃO</t>
  </si>
  <si>
    <t>CONSÓRCIO JANDAÍRA IV GERAÇÃO</t>
  </si>
  <si>
    <t>CONSÓRCIO SANTA EUGÊNIA</t>
  </si>
  <si>
    <t>CONSÓRCIO SERRA DO SERIDÓ</t>
  </si>
  <si>
    <t>CONSÓRCIO GRUPO GRAVIOLA</t>
  </si>
  <si>
    <t>MANTIQUEIRA</t>
  </si>
  <si>
    <t>ATLANTIC</t>
  </si>
  <si>
    <t xml:space="preserve">RIO ENERGY EOL III </t>
  </si>
  <si>
    <t>VENTOS DE SÃO JANUÁRIO</t>
  </si>
  <si>
    <t>VENTOS DE SANTA LÉIA</t>
  </si>
  <si>
    <t>VOLTALIA</t>
  </si>
  <si>
    <t xml:space="preserve">USINA BELA VISTA </t>
  </si>
  <si>
    <t>SÃO MARTINHO</t>
  </si>
  <si>
    <t>ALTO ALEGRE ENERGÉTICA</t>
  </si>
  <si>
    <t>HIDRELÉTRICA GARCIA DE ANGELINA</t>
  </si>
  <si>
    <t>IBICARE</t>
  </si>
  <si>
    <t>PCH ÁGUAS DO RIO IRAN</t>
  </si>
  <si>
    <t>HIDRELETRICA MAROMBAS I</t>
  </si>
  <si>
    <t>HIDRELETRICA MAROMBAS II</t>
  </si>
  <si>
    <t>AT&amp;T ENERGIA</t>
  </si>
  <si>
    <t>JESUÍTA ENERGIA</t>
  </si>
  <si>
    <t>PACIFICO MASCARENHAS</t>
  </si>
  <si>
    <t>RODEIO ENERGÉTICA</t>
  </si>
  <si>
    <t>SAO BARTOLOMEU GERADORA</t>
  </si>
  <si>
    <t>SAO CARLOS ENERGIA</t>
  </si>
  <si>
    <t>SÃO ROQUE ENERGÉTICA</t>
  </si>
  <si>
    <t>TIBAGI ENERGIA</t>
  </si>
  <si>
    <t>Preço Marginal (R$)</t>
  </si>
  <si>
    <t>Preço Médio (R$/MWh)</t>
  </si>
  <si>
    <t>COMPRADOR</t>
  </si>
  <si>
    <t>TOTAL
(MWh)</t>
  </si>
  <si>
    <t>NEGOCIADO
(%)</t>
  </si>
  <si>
    <t>SIGLA</t>
  </si>
  <si>
    <t>02.341.470/0001-44</t>
  </si>
  <si>
    <t>12.272.084/0001-00</t>
  </si>
  <si>
    <t>04.895.728/0001-80</t>
  </si>
  <si>
    <t>10.835.932/0001-08</t>
  </si>
  <si>
    <t>06.272.793/0001-84</t>
  </si>
  <si>
    <t>06.981.180/0001-16</t>
  </si>
  <si>
    <t>06.840.748/0001-89</t>
  </si>
  <si>
    <t>15.139.629/0001-94</t>
  </si>
  <si>
    <t>60.444.437/0001-46</t>
  </si>
  <si>
    <t>ENERGIA
 (MWh)</t>
  </si>
  <si>
    <t>ENERGIA
(MW médios)</t>
  </si>
  <si>
    <t>PERCENTUAL
NEGOCIADO</t>
  </si>
  <si>
    <t>DESCRIÇÃO</t>
  </si>
  <si>
    <t>FIM DE SUPRIMENTO</t>
  </si>
  <si>
    <t>INÍCIO DE 
SUPRIMENTO</t>
  </si>
  <si>
    <t>FONTES</t>
  </si>
  <si>
    <t>TIPO</t>
  </si>
  <si>
    <t>Disponibilidade</t>
  </si>
  <si>
    <t>Quantidade</t>
  </si>
  <si>
    <t>Eólica</t>
  </si>
  <si>
    <t>CGH, PCH e UHE</t>
  </si>
  <si>
    <t>SOLAR</t>
  </si>
  <si>
    <t>Biomassa, Carvão e Gás Natural</t>
  </si>
  <si>
    <t>NÚMERO
DE HORAS</t>
  </si>
  <si>
    <t>ANO DE
DEMANDA</t>
  </si>
  <si>
    <t>PREÇO
INICIAL</t>
  </si>
  <si>
    <t>TOTAL DE EMPREENDIMENTOS VENCEDORES:</t>
  </si>
  <si>
    <t>DESÁGIO (%):</t>
  </si>
  <si>
    <t>ECONOMIA (R$):</t>
  </si>
  <si>
    <t>ECO</t>
  </si>
  <si>
    <t>EMPREENDIMENTO COM OUTORGA</t>
  </si>
  <si>
    <t>ESO</t>
  </si>
  <si>
    <t>EMPREENDIMENTO SEM OUTORGA</t>
  </si>
  <si>
    <t>GÁS NATURAL LIQUEFEITO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</si>
</sst>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0.00000000"/>
    <numFmt numFmtId="166" formatCode="0.00000%"/>
    <numFmt numFmtId="167" formatCode="0.00000000%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17375D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17375D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17375D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7375D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rgb="FFFF9646"/>
      </top>
      <bottom style="thin">
        <color rgb="FFFF9646"/>
      </bottom>
      <diagonal/>
    </border>
    <border>
      <left/>
      <right/>
      <top/>
      <bottom style="thin">
        <color rgb="FFFF9646"/>
      </bottom>
      <diagonal/>
    </border>
    <border>
      <left style="thin">
        <color rgb="FFFF9646"/>
      </left>
      <right/>
      <top style="thin">
        <color rgb="FFFF9646"/>
      </top>
      <bottom style="thin">
        <color rgb="FFFF9646"/>
      </bottom>
      <diagonal/>
    </border>
    <border>
      <left/>
      <right style="thin">
        <color rgb="FFFF9646"/>
      </right>
      <top style="thin">
        <color rgb="FFFF9646"/>
      </top>
      <bottom style="thin">
        <color rgb="FFFF9646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</cellStyleXfs>
  <cellXfs count="74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right" vertical="center"/>
    </xf>
    <xf numFmtId="4" fontId="8" fillId="0" borderId="1" xfId="0" applyNumberFormat="1" applyFont="1" applyFill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4" fontId="8" fillId="4" borderId="1" xfId="0" applyNumberFormat="1" applyFont="1" applyFill="1" applyBorder="1" applyAlignment="1">
      <alignment horizontal="right" vertical="center"/>
    </xf>
    <xf numFmtId="164" fontId="8" fillId="4" borderId="1" xfId="0" applyNumberFormat="1" applyFont="1" applyFill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right" vertical="center"/>
    </xf>
    <xf numFmtId="4" fontId="8" fillId="4" borderId="1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right" vertical="center"/>
    </xf>
    <xf numFmtId="4" fontId="7" fillId="0" borderId="6" xfId="0" applyNumberFormat="1" applyFont="1" applyBorder="1" applyAlignment="1">
      <alignment horizontal="left" vertical="center"/>
    </xf>
    <xf numFmtId="164" fontId="7" fillId="0" borderId="6" xfId="0" applyNumberFormat="1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10" fontId="7" fillId="0" borderId="6" xfId="0" applyNumberFormat="1" applyFont="1" applyBorder="1" applyAlignment="1">
      <alignment horizontal="left" vertical="center"/>
    </xf>
    <xf numFmtId="21" fontId="7" fillId="0" borderId="6" xfId="0" applyNumberFormat="1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167" fontId="7" fillId="0" borderId="1" xfId="4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164" fontId="8" fillId="0" borderId="1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vertical="center"/>
    </xf>
    <xf numFmtId="3" fontId="8" fillId="0" borderId="1" xfId="0" applyNumberFormat="1" applyFont="1" applyFill="1" applyBorder="1" applyAlignment="1">
      <alignment horizontal="right" vertical="center"/>
    </xf>
    <xf numFmtId="3" fontId="8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166" fontId="8" fillId="0" borderId="1" xfId="0" applyNumberFormat="1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164" fontId="7" fillId="0" borderId="1" xfId="0" applyNumberFormat="1" applyFont="1" applyFill="1" applyBorder="1" applyAlignment="1">
      <alignment vertical="center"/>
    </xf>
    <xf numFmtId="166" fontId="7" fillId="0" borderId="1" xfId="0" applyNumberFormat="1" applyFont="1" applyFill="1" applyBorder="1" applyAlignment="1">
      <alignment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3" fillId="3" borderId="4" xfId="0" applyFont="1" applyFill="1" applyBorder="1" applyAlignment="1">
      <alignment horizontal="right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" fontId="7" fillId="0" borderId="0" xfId="0" applyNumberFormat="1" applyFont="1" applyAlignment="1">
      <alignment vertical="center"/>
    </xf>
    <xf numFmtId="10" fontId="7" fillId="0" borderId="0" xfId="4" applyNumberFormat="1" applyFont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Alignment="1">
      <alignment vertical="center" wrapText="1"/>
    </xf>
  </cellXfs>
  <cellStyles count="5">
    <cellStyle name="Normal" xfId="0" builtinId="0"/>
    <cellStyle name="Normal 2" xfId="1"/>
    <cellStyle name="Normal 2 5" xfId="2"/>
    <cellStyle name="Normal 3" xfId="3"/>
    <cellStyle name="Porcentagem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577" name="Picture 1" descr="https://leilao.ccee.org.br/A3/images/1x1_transp.gif">
          <a:extLst>
            <a:ext uri="{FF2B5EF4-FFF2-40B4-BE49-F238E27FC236}">
              <a16:creationId xmlns:a16="http://schemas.microsoft.com/office/drawing/2014/main" xmlns="" id="{00000000-0008-0000-0300-0000E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20975" y="100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578" name="Picture 2" descr="https://leilao.ccee.org.br/A3/images/1x1_transp.gif">
          <a:extLst>
            <a:ext uri="{FF2B5EF4-FFF2-40B4-BE49-F238E27FC236}">
              <a16:creationId xmlns:a16="http://schemas.microsoft.com/office/drawing/2014/main" xmlns="" id="{00000000-0008-0000-0300-0000E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6935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19051</xdr:colOff>
      <xdr:row>0</xdr:row>
      <xdr:rowOff>0</xdr:rowOff>
    </xdr:from>
    <xdr:to>
      <xdr:col>0</xdr:col>
      <xdr:colOff>847725</xdr:colOff>
      <xdr:row>5</xdr:row>
      <xdr:rowOff>935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0"/>
          <a:ext cx="828674" cy="9534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828674</xdr:colOff>
      <xdr:row>5</xdr:row>
      <xdr:rowOff>935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8674" cy="9534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828674</xdr:colOff>
      <xdr:row>5</xdr:row>
      <xdr:rowOff>935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8674" cy="9534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828674</xdr:colOff>
      <xdr:row>5</xdr:row>
      <xdr:rowOff>935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8674" cy="9534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828674</xdr:colOff>
      <xdr:row>5</xdr:row>
      <xdr:rowOff>935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8674" cy="953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31"/>
  <sheetViews>
    <sheetView showGridLines="0" tabSelected="1" zoomScaleNormal="100" workbookViewId="0">
      <selection activeCell="A6" sqref="A6"/>
    </sheetView>
  </sheetViews>
  <sheetFormatPr defaultColWidth="9.140625" defaultRowHeight="15" customHeight="1" x14ac:dyDescent="0.25"/>
  <cols>
    <col min="1" max="1" width="28.7109375" style="2" bestFit="1" customWidth="1"/>
    <col min="2" max="2" width="53.7109375" style="2" bestFit="1" customWidth="1"/>
    <col min="3" max="3" width="17.42578125" style="2" bestFit="1" customWidth="1"/>
    <col min="4" max="4" width="10.5703125" style="3" bestFit="1" customWidth="1"/>
    <col min="5" max="5" width="26.42578125" style="2" bestFit="1" customWidth="1"/>
    <col min="6" max="6" width="20.7109375" style="2" bestFit="1" customWidth="1"/>
    <col min="7" max="7" width="3.7109375" style="3" bestFit="1" customWidth="1"/>
    <col min="8" max="8" width="6" style="3" bestFit="1" customWidth="1"/>
    <col min="9" max="9" width="6" style="3" customWidth="1"/>
    <col min="10" max="10" width="21" style="3" bestFit="1" customWidth="1"/>
    <col min="11" max="11" width="11.85546875" style="3" bestFit="1" customWidth="1"/>
    <col min="12" max="12" width="14.85546875" style="2" bestFit="1" customWidth="1"/>
    <col min="13" max="13" width="10" style="3" bestFit="1" customWidth="1"/>
    <col min="14" max="14" width="13.5703125" style="3" bestFit="1" customWidth="1"/>
    <col min="15" max="15" width="12.42578125" style="3" bestFit="1" customWidth="1"/>
    <col min="16" max="16" width="13.42578125" style="2" bestFit="1" customWidth="1"/>
    <col min="17" max="17" width="14.42578125" style="2" bestFit="1" customWidth="1"/>
    <col min="18" max="18" width="9.140625" style="2" bestFit="1" customWidth="1"/>
    <col min="19" max="19" width="14.85546875" style="2" bestFit="1" customWidth="1"/>
    <col min="20" max="20" width="13.42578125" style="2" bestFit="1" customWidth="1"/>
    <col min="21" max="21" width="15.85546875" style="2" bestFit="1" customWidth="1"/>
    <col min="22" max="22" width="12" style="2" bestFit="1" customWidth="1"/>
    <col min="23" max="23" width="15.85546875" style="2" bestFit="1" customWidth="1"/>
    <col min="24" max="16384" width="9.140625" style="2"/>
  </cols>
  <sheetData>
    <row r="2" spans="1:19" s="1" customFormat="1" ht="15" customHeight="1" x14ac:dyDescent="0.25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3" spans="1:19" s="1" customFormat="1" ht="15" customHeight="1" x14ac:dyDescent="0.25">
      <c r="A3" s="64" t="s">
        <v>211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5" spans="1:19" s="4" customFormat="1" ht="15" customHeight="1" x14ac:dyDescent="0.25">
      <c r="A5" s="68" t="s">
        <v>212</v>
      </c>
      <c r="B5" s="68"/>
      <c r="C5" s="68"/>
      <c r="D5" s="68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5" customFormat="1" ht="45" customHeight="1" x14ac:dyDescent="0.25">
      <c r="A6" s="7" t="s">
        <v>339</v>
      </c>
      <c r="B6" s="7" t="s">
        <v>340</v>
      </c>
      <c r="C6" s="7" t="s">
        <v>341</v>
      </c>
      <c r="D6" s="7" t="s">
        <v>342</v>
      </c>
      <c r="E6" s="7" t="s">
        <v>343</v>
      </c>
      <c r="F6" s="7" t="s">
        <v>1</v>
      </c>
      <c r="G6" s="7" t="s">
        <v>213</v>
      </c>
      <c r="H6" s="7" t="s">
        <v>344</v>
      </c>
      <c r="I6" s="7" t="s">
        <v>503</v>
      </c>
      <c r="J6" s="7" t="s">
        <v>345</v>
      </c>
      <c r="K6" s="7" t="s">
        <v>346</v>
      </c>
      <c r="L6" s="7" t="s">
        <v>347</v>
      </c>
      <c r="M6" s="7" t="s">
        <v>348</v>
      </c>
      <c r="N6" s="7" t="s">
        <v>349</v>
      </c>
      <c r="O6" s="7" t="s">
        <v>350</v>
      </c>
      <c r="P6" s="7" t="s">
        <v>351</v>
      </c>
      <c r="Q6" s="7" t="s">
        <v>352</v>
      </c>
      <c r="R6" s="7" t="s">
        <v>353</v>
      </c>
      <c r="S6" s="7" t="s">
        <v>354</v>
      </c>
    </row>
    <row r="7" spans="1:19" ht="15" customHeight="1" x14ac:dyDescent="0.25">
      <c r="A7" s="8" t="s">
        <v>467</v>
      </c>
      <c r="B7" s="8" t="s">
        <v>376</v>
      </c>
      <c r="C7" s="8" t="s">
        <v>398</v>
      </c>
      <c r="D7" s="14">
        <v>100</v>
      </c>
      <c r="E7" s="8" t="s">
        <v>2</v>
      </c>
      <c r="F7" s="8" t="s">
        <v>3</v>
      </c>
      <c r="G7" s="9" t="s">
        <v>215</v>
      </c>
      <c r="H7" s="9" t="s">
        <v>4</v>
      </c>
      <c r="I7" s="9" t="s">
        <v>518</v>
      </c>
      <c r="J7" s="9" t="s">
        <v>216</v>
      </c>
      <c r="K7" s="9" t="s">
        <v>217</v>
      </c>
      <c r="L7" s="10">
        <v>93150000</v>
      </c>
      <c r="M7" s="11">
        <v>17.399999999999999</v>
      </c>
      <c r="N7" s="11">
        <v>8.85</v>
      </c>
      <c r="O7" s="16">
        <v>70</v>
      </c>
      <c r="P7" s="12">
        <v>1840776</v>
      </c>
      <c r="Q7" s="14">
        <v>285</v>
      </c>
      <c r="R7" s="14">
        <v>233.14</v>
      </c>
      <c r="S7" s="10">
        <v>429158516.63999999</v>
      </c>
    </row>
    <row r="8" spans="1:19" ht="15" customHeight="1" x14ac:dyDescent="0.25">
      <c r="A8" s="8" t="s">
        <v>5</v>
      </c>
      <c r="B8" s="8" t="s">
        <v>377</v>
      </c>
      <c r="C8" s="8" t="s">
        <v>388</v>
      </c>
      <c r="D8" s="14">
        <v>100</v>
      </c>
      <c r="E8" s="8" t="s">
        <v>6</v>
      </c>
      <c r="F8" s="8" t="s">
        <v>7</v>
      </c>
      <c r="G8" s="9" t="s">
        <v>218</v>
      </c>
      <c r="H8" s="9" t="s">
        <v>4</v>
      </c>
      <c r="I8" s="9" t="s">
        <v>516</v>
      </c>
      <c r="J8" s="9" t="s">
        <v>219</v>
      </c>
      <c r="K8" s="9" t="s">
        <v>220</v>
      </c>
      <c r="L8" s="10">
        <v>114231570</v>
      </c>
      <c r="M8" s="11">
        <v>15.5</v>
      </c>
      <c r="N8" s="11">
        <v>8.9700000000000006</v>
      </c>
      <c r="O8" s="16">
        <v>80</v>
      </c>
      <c r="P8" s="12">
        <v>2103744</v>
      </c>
      <c r="Q8" s="14">
        <v>285</v>
      </c>
      <c r="R8" s="14">
        <v>234.63</v>
      </c>
      <c r="S8" s="10">
        <v>493601454.72000003</v>
      </c>
    </row>
    <row r="9" spans="1:19" ht="15" customHeight="1" x14ac:dyDescent="0.25">
      <c r="A9" s="8" t="s">
        <v>468</v>
      </c>
      <c r="B9" s="8" t="s">
        <v>303</v>
      </c>
      <c r="C9" s="8" t="s">
        <v>406</v>
      </c>
      <c r="D9" s="14">
        <v>100</v>
      </c>
      <c r="E9" s="8" t="s">
        <v>9</v>
      </c>
      <c r="F9" s="8" t="s">
        <v>10</v>
      </c>
      <c r="G9" s="9" t="s">
        <v>215</v>
      </c>
      <c r="H9" s="9" t="s">
        <v>11</v>
      </c>
      <c r="I9" s="9" t="s">
        <v>518</v>
      </c>
      <c r="J9" s="9" t="s">
        <v>221</v>
      </c>
      <c r="K9" s="9" t="s">
        <v>217</v>
      </c>
      <c r="L9" s="10">
        <v>13108640</v>
      </c>
      <c r="M9" s="11">
        <v>2</v>
      </c>
      <c r="N9" s="11">
        <v>1.32</v>
      </c>
      <c r="O9" s="16">
        <v>10</v>
      </c>
      <c r="P9" s="12">
        <v>262968</v>
      </c>
      <c r="Q9" s="14">
        <v>285</v>
      </c>
      <c r="R9" s="14">
        <v>233.98</v>
      </c>
      <c r="S9" s="10">
        <v>61529252.640000001</v>
      </c>
    </row>
    <row r="10" spans="1:19" ht="15" customHeight="1" x14ac:dyDescent="0.25">
      <c r="A10" s="8" t="s">
        <v>12</v>
      </c>
      <c r="B10" s="8" t="s">
        <v>309</v>
      </c>
      <c r="C10" s="8" t="s">
        <v>408</v>
      </c>
      <c r="D10" s="14">
        <v>100</v>
      </c>
      <c r="E10" s="8" t="s">
        <v>13</v>
      </c>
      <c r="F10" s="8" t="s">
        <v>14</v>
      </c>
      <c r="G10" s="9" t="s">
        <v>215</v>
      </c>
      <c r="H10" s="9" t="s">
        <v>4</v>
      </c>
      <c r="I10" s="9" t="s">
        <v>518</v>
      </c>
      <c r="J10" s="9" t="s">
        <v>216</v>
      </c>
      <c r="K10" s="9" t="s">
        <v>217</v>
      </c>
      <c r="L10" s="10">
        <v>79658690</v>
      </c>
      <c r="M10" s="11">
        <v>19.550999999999998</v>
      </c>
      <c r="N10" s="11">
        <v>9.5</v>
      </c>
      <c r="O10" s="16">
        <v>75</v>
      </c>
      <c r="P10" s="12">
        <v>1972260</v>
      </c>
      <c r="Q10" s="14">
        <v>285</v>
      </c>
      <c r="R10" s="14">
        <v>233.5</v>
      </c>
      <c r="S10" s="10">
        <v>460522710</v>
      </c>
    </row>
    <row r="11" spans="1:19" ht="15" customHeight="1" x14ac:dyDescent="0.25">
      <c r="A11" s="8" t="s">
        <v>15</v>
      </c>
      <c r="B11" s="8" t="s">
        <v>297</v>
      </c>
      <c r="C11" s="8" t="s">
        <v>393</v>
      </c>
      <c r="D11" s="14">
        <v>100</v>
      </c>
      <c r="E11" s="8" t="s">
        <v>16</v>
      </c>
      <c r="F11" s="8" t="s">
        <v>17</v>
      </c>
      <c r="G11" s="9" t="s">
        <v>215</v>
      </c>
      <c r="H11" s="9" t="s">
        <v>4</v>
      </c>
      <c r="I11" s="9" t="s">
        <v>516</v>
      </c>
      <c r="J11" s="9" t="s">
        <v>222</v>
      </c>
      <c r="K11" s="9" t="s">
        <v>217</v>
      </c>
      <c r="L11" s="10">
        <v>42476450</v>
      </c>
      <c r="M11" s="11">
        <v>5.0999999999999996</v>
      </c>
      <c r="N11" s="11">
        <v>2.48</v>
      </c>
      <c r="O11" s="16">
        <v>21</v>
      </c>
      <c r="P11" s="12">
        <v>552232.80000000005</v>
      </c>
      <c r="Q11" s="14">
        <v>285</v>
      </c>
      <c r="R11" s="14">
        <v>233.09</v>
      </c>
      <c r="S11" s="10">
        <v>128719943.34999999</v>
      </c>
    </row>
    <row r="12" spans="1:19" ht="15" customHeight="1" x14ac:dyDescent="0.25">
      <c r="A12" s="8" t="s">
        <v>469</v>
      </c>
      <c r="B12" s="8" t="s">
        <v>299</v>
      </c>
      <c r="C12" s="8" t="s">
        <v>396</v>
      </c>
      <c r="D12" s="14">
        <v>100</v>
      </c>
      <c r="E12" s="8" t="s">
        <v>18</v>
      </c>
      <c r="F12" s="8" t="s">
        <v>19</v>
      </c>
      <c r="G12" s="9" t="s">
        <v>215</v>
      </c>
      <c r="H12" s="9" t="s">
        <v>4</v>
      </c>
      <c r="I12" s="9" t="s">
        <v>516</v>
      </c>
      <c r="J12" s="9" t="s">
        <v>216</v>
      </c>
      <c r="K12" s="9" t="s">
        <v>217</v>
      </c>
      <c r="L12" s="10">
        <v>47644540</v>
      </c>
      <c r="M12" s="11">
        <v>7.8849999999999998</v>
      </c>
      <c r="N12" s="11">
        <v>3.87</v>
      </c>
      <c r="O12" s="16">
        <v>20</v>
      </c>
      <c r="P12" s="12">
        <v>525936</v>
      </c>
      <c r="Q12" s="14">
        <v>285</v>
      </c>
      <c r="R12" s="14">
        <v>234.13</v>
      </c>
      <c r="S12" s="10">
        <v>123137395.68000001</v>
      </c>
    </row>
    <row r="13" spans="1:19" ht="15" customHeight="1" x14ac:dyDescent="0.25">
      <c r="A13" s="8" t="s">
        <v>470</v>
      </c>
      <c r="B13" s="8" t="s">
        <v>305</v>
      </c>
      <c r="C13" s="8" t="s">
        <v>400</v>
      </c>
      <c r="D13" s="14">
        <v>100</v>
      </c>
      <c r="E13" s="8" t="s">
        <v>20</v>
      </c>
      <c r="F13" s="8" t="s">
        <v>21</v>
      </c>
      <c r="G13" s="9" t="s">
        <v>215</v>
      </c>
      <c r="H13" s="9" t="s">
        <v>4</v>
      </c>
      <c r="I13" s="9" t="s">
        <v>516</v>
      </c>
      <c r="J13" s="9" t="s">
        <v>223</v>
      </c>
      <c r="K13" s="9" t="s">
        <v>217</v>
      </c>
      <c r="L13" s="10">
        <v>52473300</v>
      </c>
      <c r="M13" s="11">
        <v>8.5</v>
      </c>
      <c r="N13" s="11">
        <v>4.12</v>
      </c>
      <c r="O13" s="16">
        <v>30</v>
      </c>
      <c r="P13" s="12">
        <v>788904</v>
      </c>
      <c r="Q13" s="14">
        <v>285</v>
      </c>
      <c r="R13" s="14">
        <v>225</v>
      </c>
      <c r="S13" s="10">
        <v>177503400</v>
      </c>
    </row>
    <row r="14" spans="1:19" ht="15" customHeight="1" x14ac:dyDescent="0.25">
      <c r="A14" s="8" t="s">
        <v>471</v>
      </c>
      <c r="B14" s="8" t="s">
        <v>301</v>
      </c>
      <c r="C14" s="8" t="s">
        <v>409</v>
      </c>
      <c r="D14" s="14">
        <v>100</v>
      </c>
      <c r="E14" s="8" t="s">
        <v>22</v>
      </c>
      <c r="F14" s="8" t="s">
        <v>23</v>
      </c>
      <c r="G14" s="9" t="s">
        <v>215</v>
      </c>
      <c r="H14" s="9" t="s">
        <v>11</v>
      </c>
      <c r="I14" s="9" t="s">
        <v>518</v>
      </c>
      <c r="J14" s="9" t="s">
        <v>224</v>
      </c>
      <c r="K14" s="9" t="s">
        <v>217</v>
      </c>
      <c r="L14" s="10">
        <v>13832000</v>
      </c>
      <c r="M14" s="11">
        <v>3.2650000000000001</v>
      </c>
      <c r="N14" s="11">
        <v>1.63</v>
      </c>
      <c r="O14" s="16">
        <v>13</v>
      </c>
      <c r="P14" s="12">
        <v>341858.4</v>
      </c>
      <c r="Q14" s="14">
        <v>285</v>
      </c>
      <c r="R14" s="14">
        <v>233</v>
      </c>
      <c r="S14" s="10">
        <v>79653007.200000003</v>
      </c>
    </row>
    <row r="15" spans="1:19" ht="15" customHeight="1" x14ac:dyDescent="0.25">
      <c r="A15" s="8" t="s">
        <v>472</v>
      </c>
      <c r="B15" s="8" t="s">
        <v>302</v>
      </c>
      <c r="C15" s="8" t="s">
        <v>410</v>
      </c>
      <c r="D15" s="14">
        <v>100</v>
      </c>
      <c r="E15" s="8" t="s">
        <v>24</v>
      </c>
      <c r="F15" s="8" t="s">
        <v>25</v>
      </c>
      <c r="G15" s="9" t="s">
        <v>215</v>
      </c>
      <c r="H15" s="9" t="s">
        <v>11</v>
      </c>
      <c r="I15" s="9" t="s">
        <v>518</v>
      </c>
      <c r="J15" s="9" t="s">
        <v>224</v>
      </c>
      <c r="K15" s="9" t="s">
        <v>217</v>
      </c>
      <c r="L15" s="10">
        <v>10404000</v>
      </c>
      <c r="M15" s="11">
        <v>1.8</v>
      </c>
      <c r="N15" s="11">
        <v>0.88</v>
      </c>
      <c r="O15" s="16">
        <v>7</v>
      </c>
      <c r="P15" s="12">
        <v>184077.6</v>
      </c>
      <c r="Q15" s="14">
        <v>285</v>
      </c>
      <c r="R15" s="14">
        <v>233</v>
      </c>
      <c r="S15" s="10">
        <v>42890080.799999997</v>
      </c>
    </row>
    <row r="16" spans="1:19" ht="15" customHeight="1" x14ac:dyDescent="0.25">
      <c r="A16" s="8" t="s">
        <v>473</v>
      </c>
      <c r="B16" s="8" t="s">
        <v>378</v>
      </c>
      <c r="C16" s="8" t="s">
        <v>389</v>
      </c>
      <c r="D16" s="14">
        <v>100</v>
      </c>
      <c r="E16" s="8" t="s">
        <v>26</v>
      </c>
      <c r="F16" s="8" t="s">
        <v>27</v>
      </c>
      <c r="G16" s="9" t="s">
        <v>225</v>
      </c>
      <c r="H16" s="9" t="s">
        <v>4</v>
      </c>
      <c r="I16" s="9" t="s">
        <v>516</v>
      </c>
      <c r="J16" s="9" t="s">
        <v>226</v>
      </c>
      <c r="K16" s="9" t="s">
        <v>217</v>
      </c>
      <c r="L16" s="10">
        <v>43467550</v>
      </c>
      <c r="M16" s="11">
        <v>9.85</v>
      </c>
      <c r="N16" s="11">
        <v>5.41</v>
      </c>
      <c r="O16" s="16">
        <v>21</v>
      </c>
      <c r="P16" s="12">
        <v>552232.80000000005</v>
      </c>
      <c r="Q16" s="14">
        <v>285</v>
      </c>
      <c r="R16" s="14">
        <v>233.99</v>
      </c>
      <c r="S16" s="10">
        <v>129216952.87</v>
      </c>
    </row>
    <row r="17" spans="1:19" ht="15" customHeight="1" x14ac:dyDescent="0.25">
      <c r="A17" s="8" t="s">
        <v>474</v>
      </c>
      <c r="B17" s="8" t="s">
        <v>379</v>
      </c>
      <c r="C17" s="8" t="s">
        <v>391</v>
      </c>
      <c r="D17" s="14">
        <v>100</v>
      </c>
      <c r="E17" s="8" t="s">
        <v>28</v>
      </c>
      <c r="F17" s="8" t="s">
        <v>29</v>
      </c>
      <c r="G17" s="9" t="s">
        <v>227</v>
      </c>
      <c r="H17" s="9" t="s">
        <v>4</v>
      </c>
      <c r="I17" s="9" t="s">
        <v>516</v>
      </c>
      <c r="J17" s="9" t="s">
        <v>59</v>
      </c>
      <c r="K17" s="9" t="s">
        <v>228</v>
      </c>
      <c r="L17" s="10">
        <v>185560890</v>
      </c>
      <c r="M17" s="11">
        <v>22.245999999999999</v>
      </c>
      <c r="N17" s="11">
        <v>18.829999999999998</v>
      </c>
      <c r="O17" s="16">
        <v>132</v>
      </c>
      <c r="P17" s="12">
        <v>3471177.6</v>
      </c>
      <c r="Q17" s="14">
        <v>285</v>
      </c>
      <c r="R17" s="14">
        <v>234</v>
      </c>
      <c r="S17" s="10">
        <v>812255558.39999998</v>
      </c>
    </row>
    <row r="18" spans="1:19" ht="15" customHeight="1" x14ac:dyDescent="0.25">
      <c r="A18" s="8" t="s">
        <v>30</v>
      </c>
      <c r="B18" s="8" t="s">
        <v>381</v>
      </c>
      <c r="C18" s="8" t="s">
        <v>387</v>
      </c>
      <c r="D18" s="14">
        <v>100</v>
      </c>
      <c r="E18" s="8" t="s">
        <v>31</v>
      </c>
      <c r="F18" s="8" t="s">
        <v>32</v>
      </c>
      <c r="G18" s="9" t="s">
        <v>225</v>
      </c>
      <c r="H18" s="9" t="s">
        <v>4</v>
      </c>
      <c r="I18" s="9" t="s">
        <v>516</v>
      </c>
      <c r="J18" s="9" t="s">
        <v>229</v>
      </c>
      <c r="K18" s="9" t="s">
        <v>217</v>
      </c>
      <c r="L18" s="10">
        <v>70525140</v>
      </c>
      <c r="M18" s="11">
        <v>9.9</v>
      </c>
      <c r="N18" s="11">
        <v>6</v>
      </c>
      <c r="O18" s="16">
        <v>30</v>
      </c>
      <c r="P18" s="12">
        <v>788904</v>
      </c>
      <c r="Q18" s="14">
        <v>285</v>
      </c>
      <c r="R18" s="14">
        <v>233.63</v>
      </c>
      <c r="S18" s="10">
        <v>184311641.52000001</v>
      </c>
    </row>
    <row r="19" spans="1:19" ht="15" customHeight="1" x14ac:dyDescent="0.25">
      <c r="A19" s="8" t="s">
        <v>475</v>
      </c>
      <c r="B19" s="8" t="s">
        <v>380</v>
      </c>
      <c r="C19" s="8" t="s">
        <v>411</v>
      </c>
      <c r="D19" s="14">
        <v>100</v>
      </c>
      <c r="E19" s="8" t="s">
        <v>33</v>
      </c>
      <c r="F19" s="8" t="s">
        <v>34</v>
      </c>
      <c r="G19" s="9" t="s">
        <v>230</v>
      </c>
      <c r="H19" s="9" t="s">
        <v>11</v>
      </c>
      <c r="I19" s="9" t="s">
        <v>518</v>
      </c>
      <c r="J19" s="9" t="s">
        <v>231</v>
      </c>
      <c r="K19" s="9" t="s">
        <v>228</v>
      </c>
      <c r="L19" s="10">
        <v>14623450</v>
      </c>
      <c r="M19" s="11">
        <v>2.0169999999999999</v>
      </c>
      <c r="N19" s="11">
        <v>1.42</v>
      </c>
      <c r="O19" s="16">
        <v>14</v>
      </c>
      <c r="P19" s="12">
        <v>368155.2</v>
      </c>
      <c r="Q19" s="14">
        <v>285</v>
      </c>
      <c r="R19" s="14">
        <v>233.63</v>
      </c>
      <c r="S19" s="10">
        <v>86012099.379999995</v>
      </c>
    </row>
    <row r="20" spans="1:19" ht="15" customHeight="1" x14ac:dyDescent="0.25">
      <c r="A20" s="8" t="s">
        <v>35</v>
      </c>
      <c r="B20" s="8" t="s">
        <v>300</v>
      </c>
      <c r="C20" s="8" t="s">
        <v>402</v>
      </c>
      <c r="D20" s="14">
        <v>100</v>
      </c>
      <c r="E20" s="8" t="s">
        <v>36</v>
      </c>
      <c r="F20" s="8" t="s">
        <v>37</v>
      </c>
      <c r="G20" s="9" t="s">
        <v>230</v>
      </c>
      <c r="H20" s="9" t="s">
        <v>11</v>
      </c>
      <c r="I20" s="9" t="s">
        <v>518</v>
      </c>
      <c r="J20" s="9" t="s">
        <v>232</v>
      </c>
      <c r="K20" s="9" t="s">
        <v>228</v>
      </c>
      <c r="L20" s="10">
        <v>11732970</v>
      </c>
      <c r="M20" s="11">
        <v>1.528</v>
      </c>
      <c r="N20" s="11">
        <v>1.06</v>
      </c>
      <c r="O20" s="16">
        <v>8</v>
      </c>
      <c r="P20" s="12">
        <v>210374.39999999999</v>
      </c>
      <c r="Q20" s="14">
        <v>285</v>
      </c>
      <c r="R20" s="14">
        <v>233.62</v>
      </c>
      <c r="S20" s="10">
        <v>49147667.329999998</v>
      </c>
    </row>
    <row r="21" spans="1:19" ht="15" customHeight="1" x14ac:dyDescent="0.25">
      <c r="A21" s="8" t="s">
        <v>476</v>
      </c>
      <c r="B21" s="8" t="s">
        <v>382</v>
      </c>
      <c r="C21" s="8" t="s">
        <v>401</v>
      </c>
      <c r="D21" s="14">
        <v>100</v>
      </c>
      <c r="E21" s="8" t="s">
        <v>38</v>
      </c>
      <c r="F21" s="8" t="s">
        <v>39</v>
      </c>
      <c r="G21" s="9" t="s">
        <v>215</v>
      </c>
      <c r="H21" s="9" t="s">
        <v>4</v>
      </c>
      <c r="I21" s="9" t="s">
        <v>518</v>
      </c>
      <c r="J21" s="9" t="s">
        <v>233</v>
      </c>
      <c r="K21" s="9" t="s">
        <v>217</v>
      </c>
      <c r="L21" s="10">
        <v>51111100</v>
      </c>
      <c r="M21" s="11">
        <v>9.75</v>
      </c>
      <c r="N21" s="11">
        <v>6.02</v>
      </c>
      <c r="O21" s="16">
        <v>42</v>
      </c>
      <c r="P21" s="12">
        <v>1104465.6000000001</v>
      </c>
      <c r="Q21" s="14">
        <v>285</v>
      </c>
      <c r="R21" s="14">
        <v>233.08</v>
      </c>
      <c r="S21" s="10">
        <v>257428842.05000001</v>
      </c>
    </row>
    <row r="22" spans="1:19" ht="15" customHeight="1" x14ac:dyDescent="0.25">
      <c r="A22" s="8" t="s">
        <v>40</v>
      </c>
      <c r="B22" s="8" t="s">
        <v>298</v>
      </c>
      <c r="C22" s="8" t="s">
        <v>392</v>
      </c>
      <c r="D22" s="14">
        <v>100</v>
      </c>
      <c r="E22" s="8" t="s">
        <v>41</v>
      </c>
      <c r="F22" s="8" t="s">
        <v>42</v>
      </c>
      <c r="G22" s="9" t="s">
        <v>225</v>
      </c>
      <c r="H22" s="9" t="s">
        <v>4</v>
      </c>
      <c r="I22" s="9" t="s">
        <v>516</v>
      </c>
      <c r="J22" s="9" t="s">
        <v>234</v>
      </c>
      <c r="K22" s="9" t="s">
        <v>217</v>
      </c>
      <c r="L22" s="10">
        <v>82199070</v>
      </c>
      <c r="M22" s="11">
        <v>14.2</v>
      </c>
      <c r="N22" s="11">
        <v>7.4</v>
      </c>
      <c r="O22" s="16">
        <v>50</v>
      </c>
      <c r="P22" s="12">
        <v>1314840</v>
      </c>
      <c r="Q22" s="14">
        <v>285</v>
      </c>
      <c r="R22" s="14">
        <v>232</v>
      </c>
      <c r="S22" s="10">
        <v>305042880</v>
      </c>
    </row>
    <row r="23" spans="1:19" ht="15" customHeight="1" x14ac:dyDescent="0.25">
      <c r="A23" s="8" t="s">
        <v>43</v>
      </c>
      <c r="B23" s="8" t="s">
        <v>306</v>
      </c>
      <c r="C23" s="8" t="s">
        <v>404</v>
      </c>
      <c r="D23" s="14">
        <v>100</v>
      </c>
      <c r="E23" s="8" t="s">
        <v>43</v>
      </c>
      <c r="F23" s="8" t="s">
        <v>44</v>
      </c>
      <c r="G23" s="9" t="s">
        <v>235</v>
      </c>
      <c r="H23" s="9" t="s">
        <v>4</v>
      </c>
      <c r="I23" s="9" t="s">
        <v>516</v>
      </c>
      <c r="J23" s="9" t="s">
        <v>236</v>
      </c>
      <c r="K23" s="9" t="s">
        <v>228</v>
      </c>
      <c r="L23" s="10">
        <v>0</v>
      </c>
      <c r="M23" s="11">
        <v>10.5</v>
      </c>
      <c r="N23" s="11">
        <v>5.71</v>
      </c>
      <c r="O23" s="16">
        <v>14</v>
      </c>
      <c r="P23" s="12">
        <v>368155.2</v>
      </c>
      <c r="Q23" s="14">
        <v>225.02</v>
      </c>
      <c r="R23" s="14">
        <v>220</v>
      </c>
      <c r="S23" s="10">
        <v>80994144</v>
      </c>
    </row>
    <row r="24" spans="1:19" ht="15" customHeight="1" x14ac:dyDescent="0.25">
      <c r="A24" s="8" t="s">
        <v>459</v>
      </c>
      <c r="B24" s="8" t="s">
        <v>304</v>
      </c>
      <c r="C24" s="8" t="s">
        <v>399</v>
      </c>
      <c r="D24" s="14">
        <v>100</v>
      </c>
      <c r="E24" s="8" t="s">
        <v>45</v>
      </c>
      <c r="F24" s="8" t="s">
        <v>46</v>
      </c>
      <c r="G24" s="9" t="s">
        <v>230</v>
      </c>
      <c r="H24" s="9" t="s">
        <v>11</v>
      </c>
      <c r="I24" s="9" t="s">
        <v>518</v>
      </c>
      <c r="J24" s="9" t="s">
        <v>237</v>
      </c>
      <c r="K24" s="9" t="s">
        <v>228</v>
      </c>
      <c r="L24" s="10">
        <v>17124420</v>
      </c>
      <c r="M24" s="11">
        <v>3</v>
      </c>
      <c r="N24" s="11">
        <v>1.82</v>
      </c>
      <c r="O24" s="16">
        <v>18</v>
      </c>
      <c r="P24" s="12">
        <v>473342.4</v>
      </c>
      <c r="Q24" s="14">
        <v>285</v>
      </c>
      <c r="R24" s="14">
        <v>228</v>
      </c>
      <c r="S24" s="10">
        <v>107922067.2</v>
      </c>
    </row>
    <row r="25" spans="1:19" ht="15" customHeight="1" x14ac:dyDescent="0.25">
      <c r="A25" s="8" t="s">
        <v>477</v>
      </c>
      <c r="B25" s="8" t="s">
        <v>383</v>
      </c>
      <c r="C25" s="8" t="s">
        <v>407</v>
      </c>
      <c r="D25" s="14">
        <v>100</v>
      </c>
      <c r="E25" s="8" t="s">
        <v>47</v>
      </c>
      <c r="F25" s="8" t="s">
        <v>48</v>
      </c>
      <c r="G25" s="9" t="s">
        <v>238</v>
      </c>
      <c r="H25" s="9" t="s">
        <v>4</v>
      </c>
      <c r="I25" s="9" t="s">
        <v>516</v>
      </c>
      <c r="J25" s="9" t="s">
        <v>49</v>
      </c>
      <c r="K25" s="9" t="s">
        <v>228</v>
      </c>
      <c r="L25" s="10">
        <v>128061480</v>
      </c>
      <c r="M25" s="11">
        <v>14</v>
      </c>
      <c r="N25" s="11">
        <v>7.02</v>
      </c>
      <c r="O25" s="16">
        <v>60</v>
      </c>
      <c r="P25" s="12">
        <v>1577808</v>
      </c>
      <c r="Q25" s="14">
        <v>285</v>
      </c>
      <c r="R25" s="14">
        <v>232.5</v>
      </c>
      <c r="S25" s="10">
        <v>366840360</v>
      </c>
    </row>
    <row r="26" spans="1:19" ht="15" customHeight="1" x14ac:dyDescent="0.25">
      <c r="A26" s="8" t="s">
        <v>477</v>
      </c>
      <c r="B26" s="8" t="s">
        <v>383</v>
      </c>
      <c r="C26" s="8" t="s">
        <v>407</v>
      </c>
      <c r="D26" s="14">
        <v>100</v>
      </c>
      <c r="E26" s="8" t="s">
        <v>49</v>
      </c>
      <c r="F26" s="8" t="s">
        <v>50</v>
      </c>
      <c r="G26" s="9" t="s">
        <v>238</v>
      </c>
      <c r="H26" s="9" t="s">
        <v>4</v>
      </c>
      <c r="I26" s="9" t="s">
        <v>516</v>
      </c>
      <c r="J26" s="9" t="s">
        <v>49</v>
      </c>
      <c r="K26" s="9" t="s">
        <v>228</v>
      </c>
      <c r="L26" s="10">
        <v>111920760</v>
      </c>
      <c r="M26" s="11">
        <v>12</v>
      </c>
      <c r="N26" s="11">
        <v>6.52</v>
      </c>
      <c r="O26" s="16">
        <v>60</v>
      </c>
      <c r="P26" s="12">
        <v>1577808</v>
      </c>
      <c r="Q26" s="14">
        <v>285</v>
      </c>
      <c r="R26" s="14">
        <v>232.51</v>
      </c>
      <c r="S26" s="10">
        <v>366856138.07999998</v>
      </c>
    </row>
    <row r="27" spans="1:19" ht="15" customHeight="1" x14ac:dyDescent="0.25">
      <c r="A27" s="8" t="s">
        <v>477</v>
      </c>
      <c r="B27" s="8" t="s">
        <v>383</v>
      </c>
      <c r="C27" s="8" t="s">
        <v>407</v>
      </c>
      <c r="D27" s="14">
        <v>100</v>
      </c>
      <c r="E27" s="8" t="s">
        <v>51</v>
      </c>
      <c r="F27" s="8" t="s">
        <v>52</v>
      </c>
      <c r="G27" s="9" t="s">
        <v>238</v>
      </c>
      <c r="H27" s="9" t="s">
        <v>4</v>
      </c>
      <c r="I27" s="9" t="s">
        <v>516</v>
      </c>
      <c r="J27" s="9" t="s">
        <v>49</v>
      </c>
      <c r="K27" s="9" t="s">
        <v>228</v>
      </c>
      <c r="L27" s="10">
        <v>140996300</v>
      </c>
      <c r="M27" s="11">
        <v>15.798</v>
      </c>
      <c r="N27" s="11">
        <v>8.4700000000000006</v>
      </c>
      <c r="O27" s="16">
        <v>70</v>
      </c>
      <c r="P27" s="12">
        <v>1840776</v>
      </c>
      <c r="Q27" s="14">
        <v>285</v>
      </c>
      <c r="R27" s="14">
        <v>232.52</v>
      </c>
      <c r="S27" s="10">
        <v>428017235.51999998</v>
      </c>
    </row>
    <row r="28" spans="1:19" ht="15" customHeight="1" x14ac:dyDescent="0.25">
      <c r="A28" s="8" t="s">
        <v>478</v>
      </c>
      <c r="B28" s="8" t="s">
        <v>296</v>
      </c>
      <c r="C28" s="8" t="s">
        <v>405</v>
      </c>
      <c r="D28" s="14">
        <v>100</v>
      </c>
      <c r="E28" s="8" t="s">
        <v>53</v>
      </c>
      <c r="F28" s="8" t="s">
        <v>54</v>
      </c>
      <c r="G28" s="9" t="s">
        <v>215</v>
      </c>
      <c r="H28" s="9" t="s">
        <v>4</v>
      </c>
      <c r="I28" s="9" t="s">
        <v>516</v>
      </c>
      <c r="J28" s="9" t="s">
        <v>216</v>
      </c>
      <c r="K28" s="9" t="s">
        <v>217</v>
      </c>
      <c r="L28" s="10">
        <v>0</v>
      </c>
      <c r="M28" s="11">
        <v>15.2</v>
      </c>
      <c r="N28" s="11">
        <v>7.73</v>
      </c>
      <c r="O28" s="16">
        <v>25</v>
      </c>
      <c r="P28" s="12">
        <v>657420</v>
      </c>
      <c r="Q28" s="14">
        <v>225.02</v>
      </c>
      <c r="R28" s="14">
        <v>225.02</v>
      </c>
      <c r="S28" s="10">
        <v>147932648.40000001</v>
      </c>
    </row>
    <row r="29" spans="1:19" ht="15" customHeight="1" x14ac:dyDescent="0.25">
      <c r="A29" s="8" t="s">
        <v>479</v>
      </c>
      <c r="B29" s="8" t="s">
        <v>384</v>
      </c>
      <c r="C29" s="8" t="s">
        <v>397</v>
      </c>
      <c r="D29" s="14">
        <v>100</v>
      </c>
      <c r="E29" s="8" t="s">
        <v>55</v>
      </c>
      <c r="F29" s="8" t="s">
        <v>56</v>
      </c>
      <c r="G29" s="9" t="s">
        <v>215</v>
      </c>
      <c r="H29" s="9" t="s">
        <v>8</v>
      </c>
      <c r="I29" s="9" t="s">
        <v>516</v>
      </c>
      <c r="J29" s="9" t="s">
        <v>239</v>
      </c>
      <c r="K29" s="9" t="s">
        <v>217</v>
      </c>
      <c r="L29" s="10">
        <v>0</v>
      </c>
      <c r="M29" s="11">
        <v>141.9</v>
      </c>
      <c r="N29" s="11">
        <v>91.3</v>
      </c>
      <c r="O29" s="16">
        <v>600</v>
      </c>
      <c r="P29" s="12">
        <v>15778080</v>
      </c>
      <c r="Q29" s="14">
        <v>157.08000000000001</v>
      </c>
      <c r="R29" s="14">
        <v>157.08000000000001</v>
      </c>
      <c r="S29" s="10">
        <v>2478420806.4000001</v>
      </c>
    </row>
    <row r="30" spans="1:19" ht="15" customHeight="1" x14ac:dyDescent="0.25">
      <c r="A30" s="8" t="s">
        <v>480</v>
      </c>
      <c r="B30" s="8" t="s">
        <v>308</v>
      </c>
      <c r="C30" s="8" t="s">
        <v>403</v>
      </c>
      <c r="D30" s="14">
        <v>100</v>
      </c>
      <c r="E30" s="8" t="s">
        <v>57</v>
      </c>
      <c r="F30" s="8" t="s">
        <v>58</v>
      </c>
      <c r="G30" s="9" t="s">
        <v>225</v>
      </c>
      <c r="H30" s="9" t="s">
        <v>8</v>
      </c>
      <c r="I30" s="9" t="s">
        <v>516</v>
      </c>
      <c r="J30" s="9" t="s">
        <v>240</v>
      </c>
      <c r="K30" s="9" t="s">
        <v>217</v>
      </c>
      <c r="L30" s="10">
        <v>0</v>
      </c>
      <c r="M30" s="11">
        <v>36</v>
      </c>
      <c r="N30" s="11">
        <v>21</v>
      </c>
      <c r="O30" s="16">
        <v>12</v>
      </c>
      <c r="P30" s="12">
        <v>315561.59999999998</v>
      </c>
      <c r="Q30" s="14">
        <v>157.08000000000001</v>
      </c>
      <c r="R30" s="14">
        <v>157.08000000000001</v>
      </c>
      <c r="S30" s="10">
        <v>49568416.130000003</v>
      </c>
    </row>
    <row r="31" spans="1:19" ht="15" customHeight="1" x14ac:dyDescent="0.25">
      <c r="A31" s="8" t="s">
        <v>464</v>
      </c>
      <c r="B31" s="8" t="s">
        <v>385</v>
      </c>
      <c r="C31" s="8" t="s">
        <v>390</v>
      </c>
      <c r="D31" s="14">
        <v>100</v>
      </c>
      <c r="E31" s="8" t="s">
        <v>60</v>
      </c>
      <c r="F31" s="8" t="s">
        <v>61</v>
      </c>
      <c r="G31" s="9" t="s">
        <v>230</v>
      </c>
      <c r="H31" s="9" t="s">
        <v>4</v>
      </c>
      <c r="I31" s="9" t="s">
        <v>518</v>
      </c>
      <c r="J31" s="9" t="s">
        <v>241</v>
      </c>
      <c r="K31" s="9" t="s">
        <v>228</v>
      </c>
      <c r="L31" s="10">
        <v>151973650</v>
      </c>
      <c r="M31" s="11">
        <v>16</v>
      </c>
      <c r="N31" s="11">
        <v>9.89</v>
      </c>
      <c r="O31" s="16">
        <v>88</v>
      </c>
      <c r="P31" s="12">
        <v>2314118.4</v>
      </c>
      <c r="Q31" s="14">
        <v>285</v>
      </c>
      <c r="R31" s="14">
        <v>234</v>
      </c>
      <c r="S31" s="10">
        <v>541503705.60000002</v>
      </c>
    </row>
    <row r="32" spans="1:19" ht="15" customHeight="1" x14ac:dyDescent="0.25">
      <c r="A32" s="8" t="s">
        <v>62</v>
      </c>
      <c r="B32" s="8" t="s">
        <v>307</v>
      </c>
      <c r="C32" s="8" t="s">
        <v>394</v>
      </c>
      <c r="D32" s="14">
        <v>100</v>
      </c>
      <c r="E32" s="8" t="s">
        <v>63</v>
      </c>
      <c r="F32" s="8" t="s">
        <v>64</v>
      </c>
      <c r="G32" s="9" t="s">
        <v>238</v>
      </c>
      <c r="H32" s="9" t="s">
        <v>4</v>
      </c>
      <c r="I32" s="9" t="s">
        <v>516</v>
      </c>
      <c r="J32" s="9" t="s">
        <v>242</v>
      </c>
      <c r="K32" s="9" t="s">
        <v>228</v>
      </c>
      <c r="L32" s="10">
        <v>172938230</v>
      </c>
      <c r="M32" s="11">
        <v>22.5</v>
      </c>
      <c r="N32" s="11">
        <v>12.86</v>
      </c>
      <c r="O32" s="16">
        <v>110</v>
      </c>
      <c r="P32" s="12">
        <v>2892648</v>
      </c>
      <c r="Q32" s="14">
        <v>285</v>
      </c>
      <c r="R32" s="14">
        <v>234.2</v>
      </c>
      <c r="S32" s="10">
        <v>677458161.60000002</v>
      </c>
    </row>
    <row r="33" spans="1:19" ht="15" customHeight="1" x14ac:dyDescent="0.25">
      <c r="A33" s="8" t="s">
        <v>65</v>
      </c>
      <c r="B33" s="8" t="s">
        <v>386</v>
      </c>
      <c r="C33" s="8" t="s">
        <v>395</v>
      </c>
      <c r="D33" s="14">
        <v>100</v>
      </c>
      <c r="E33" s="8" t="s">
        <v>66</v>
      </c>
      <c r="F33" s="8" t="s">
        <v>67</v>
      </c>
      <c r="G33" s="9" t="s">
        <v>235</v>
      </c>
      <c r="H33" s="9" t="s">
        <v>4</v>
      </c>
      <c r="I33" s="9" t="s">
        <v>518</v>
      </c>
      <c r="J33" s="9" t="s">
        <v>243</v>
      </c>
      <c r="K33" s="9" t="s">
        <v>228</v>
      </c>
      <c r="L33" s="10">
        <v>52496020</v>
      </c>
      <c r="M33" s="11">
        <v>7.76</v>
      </c>
      <c r="N33" s="11">
        <v>4.28</v>
      </c>
      <c r="O33" s="16">
        <v>40</v>
      </c>
      <c r="P33" s="12">
        <v>1051872</v>
      </c>
      <c r="Q33" s="14">
        <v>285</v>
      </c>
      <c r="R33" s="14">
        <v>230</v>
      </c>
      <c r="S33" s="10">
        <v>241930560</v>
      </c>
    </row>
    <row r="34" spans="1:19" s="4" customFormat="1" ht="15" customHeight="1" x14ac:dyDescent="0.25">
      <c r="A34" s="17" t="s">
        <v>68</v>
      </c>
      <c r="B34" s="17"/>
      <c r="C34" s="17"/>
      <c r="D34" s="18"/>
      <c r="E34" s="17" t="s">
        <v>68</v>
      </c>
      <c r="F34" s="17" t="s">
        <v>68</v>
      </c>
      <c r="G34" s="18" t="s">
        <v>68</v>
      </c>
      <c r="H34" s="18" t="s">
        <v>68</v>
      </c>
      <c r="I34" s="18"/>
      <c r="J34" s="18" t="s">
        <v>68</v>
      </c>
      <c r="K34" s="18" t="s">
        <v>68</v>
      </c>
      <c r="L34" s="19">
        <f>SUM(L7:L33)</f>
        <v>1701710220</v>
      </c>
      <c r="M34" s="20">
        <f>SUM(M7:M33)</f>
        <v>445.15</v>
      </c>
      <c r="N34" s="20">
        <f>SUM(N7:N33)</f>
        <v>264.35999999999996</v>
      </c>
      <c r="O34" s="21">
        <f>SUM(O7:O33)</f>
        <v>1720</v>
      </c>
      <c r="P34" s="22">
        <f>SUM(P7:P33)</f>
        <v>45230496</v>
      </c>
      <c r="Q34" s="19"/>
      <c r="R34" s="19"/>
      <c r="S34" s="19">
        <f>SUM(S7:S33)</f>
        <v>9307575645.5100002</v>
      </c>
    </row>
    <row r="36" spans="1:19" s="4" customFormat="1" ht="15" customHeight="1" x14ac:dyDescent="0.25">
      <c r="A36" s="68" t="s">
        <v>244</v>
      </c>
      <c r="B36" s="68"/>
      <c r="C36" s="68"/>
      <c r="D36" s="68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</row>
    <row r="37" spans="1:19" s="5" customFormat="1" ht="45" customHeight="1" x14ac:dyDescent="0.25">
      <c r="A37" s="7" t="s">
        <v>339</v>
      </c>
      <c r="B37" s="7" t="s">
        <v>340</v>
      </c>
      <c r="C37" s="7" t="s">
        <v>341</v>
      </c>
      <c r="D37" s="7" t="s">
        <v>342</v>
      </c>
      <c r="E37" s="7" t="s">
        <v>343</v>
      </c>
      <c r="F37" s="7" t="s">
        <v>1</v>
      </c>
      <c r="G37" s="7" t="s">
        <v>213</v>
      </c>
      <c r="H37" s="7" t="s">
        <v>344</v>
      </c>
      <c r="I37" s="7" t="s">
        <v>503</v>
      </c>
      <c r="J37" s="7" t="s">
        <v>355</v>
      </c>
      <c r="K37" s="7" t="s">
        <v>346</v>
      </c>
      <c r="L37" s="7" t="s">
        <v>347</v>
      </c>
      <c r="M37" s="7" t="s">
        <v>348</v>
      </c>
      <c r="N37" s="7" t="s">
        <v>349</v>
      </c>
      <c r="O37" s="7" t="s">
        <v>350</v>
      </c>
      <c r="P37" s="7" t="s">
        <v>351</v>
      </c>
      <c r="Q37" s="7" t="s">
        <v>352</v>
      </c>
      <c r="R37" s="7" t="s">
        <v>353</v>
      </c>
      <c r="S37" s="7" t="s">
        <v>354</v>
      </c>
    </row>
    <row r="38" spans="1:19" ht="15" customHeight="1" x14ac:dyDescent="0.25">
      <c r="A38" s="8" t="s">
        <v>460</v>
      </c>
      <c r="B38" s="32" t="s">
        <v>412</v>
      </c>
      <c r="C38" s="32" t="s">
        <v>413</v>
      </c>
      <c r="D38" s="34">
        <v>100</v>
      </c>
      <c r="E38" s="8" t="s">
        <v>70</v>
      </c>
      <c r="F38" s="8" t="s">
        <v>71</v>
      </c>
      <c r="G38" s="9" t="s">
        <v>218</v>
      </c>
      <c r="H38" s="9" t="s">
        <v>69</v>
      </c>
      <c r="I38" s="9" t="s">
        <v>518</v>
      </c>
      <c r="J38" s="9" t="s">
        <v>245</v>
      </c>
      <c r="K38" s="9" t="s">
        <v>220</v>
      </c>
      <c r="L38" s="14">
        <v>99064300</v>
      </c>
      <c r="M38" s="11">
        <v>21.2</v>
      </c>
      <c r="N38" s="11">
        <v>7.1</v>
      </c>
      <c r="O38" s="16">
        <v>22</v>
      </c>
      <c r="P38" s="12">
        <v>385704</v>
      </c>
      <c r="Q38" s="14">
        <v>189</v>
      </c>
      <c r="R38" s="14">
        <v>99.75</v>
      </c>
      <c r="S38" s="10">
        <v>38473974</v>
      </c>
    </row>
    <row r="39" spans="1:19" ht="15" customHeight="1" x14ac:dyDescent="0.25">
      <c r="A39" s="8" t="s">
        <v>460</v>
      </c>
      <c r="B39" s="32" t="s">
        <v>412</v>
      </c>
      <c r="C39" s="32" t="s">
        <v>413</v>
      </c>
      <c r="D39" s="34">
        <v>100</v>
      </c>
      <c r="E39" s="8" t="s">
        <v>72</v>
      </c>
      <c r="F39" s="8" t="s">
        <v>73</v>
      </c>
      <c r="G39" s="9" t="s">
        <v>218</v>
      </c>
      <c r="H39" s="9" t="s">
        <v>69</v>
      </c>
      <c r="I39" s="9" t="s">
        <v>518</v>
      </c>
      <c r="J39" s="9" t="s">
        <v>245</v>
      </c>
      <c r="K39" s="9" t="s">
        <v>220</v>
      </c>
      <c r="L39" s="14">
        <v>74298220</v>
      </c>
      <c r="M39" s="11">
        <v>15.9</v>
      </c>
      <c r="N39" s="11">
        <v>6.2</v>
      </c>
      <c r="O39" s="16">
        <v>19</v>
      </c>
      <c r="P39" s="12">
        <v>333108</v>
      </c>
      <c r="Q39" s="14">
        <v>189</v>
      </c>
      <c r="R39" s="14">
        <v>99.75</v>
      </c>
      <c r="S39" s="10">
        <v>33227523</v>
      </c>
    </row>
    <row r="40" spans="1:19" ht="15" customHeight="1" x14ac:dyDescent="0.25">
      <c r="A40" s="8" t="s">
        <v>460</v>
      </c>
      <c r="B40" s="32" t="s">
        <v>412</v>
      </c>
      <c r="C40" s="32" t="s">
        <v>413</v>
      </c>
      <c r="D40" s="34">
        <v>100</v>
      </c>
      <c r="E40" s="8" t="s">
        <v>74</v>
      </c>
      <c r="F40" s="8" t="s">
        <v>75</v>
      </c>
      <c r="G40" s="9" t="s">
        <v>218</v>
      </c>
      <c r="H40" s="9" t="s">
        <v>69</v>
      </c>
      <c r="I40" s="9" t="s">
        <v>518</v>
      </c>
      <c r="J40" s="9" t="s">
        <v>245</v>
      </c>
      <c r="K40" s="9" t="s">
        <v>220</v>
      </c>
      <c r="L40" s="14">
        <v>58877840</v>
      </c>
      <c r="M40" s="11">
        <v>12.6</v>
      </c>
      <c r="N40" s="11">
        <v>4.7</v>
      </c>
      <c r="O40" s="16">
        <v>15</v>
      </c>
      <c r="P40" s="12">
        <v>262980</v>
      </c>
      <c r="Q40" s="14">
        <v>189</v>
      </c>
      <c r="R40" s="14">
        <v>98.2</v>
      </c>
      <c r="S40" s="10">
        <v>25824636</v>
      </c>
    </row>
    <row r="41" spans="1:19" ht="15" customHeight="1" x14ac:dyDescent="0.25">
      <c r="A41" s="8" t="s">
        <v>460</v>
      </c>
      <c r="B41" s="32" t="s">
        <v>412</v>
      </c>
      <c r="C41" s="32" t="s">
        <v>413</v>
      </c>
      <c r="D41" s="34">
        <v>100</v>
      </c>
      <c r="E41" s="8" t="s">
        <v>76</v>
      </c>
      <c r="F41" s="8" t="s">
        <v>77</v>
      </c>
      <c r="G41" s="9" t="s">
        <v>218</v>
      </c>
      <c r="H41" s="9" t="s">
        <v>69</v>
      </c>
      <c r="I41" s="9" t="s">
        <v>518</v>
      </c>
      <c r="J41" s="9" t="s">
        <v>245</v>
      </c>
      <c r="K41" s="9" t="s">
        <v>220</v>
      </c>
      <c r="L41" s="14">
        <v>137381610</v>
      </c>
      <c r="M41" s="11">
        <v>29.4</v>
      </c>
      <c r="N41" s="11">
        <v>11.1</v>
      </c>
      <c r="O41" s="16">
        <v>34</v>
      </c>
      <c r="P41" s="12">
        <v>596088</v>
      </c>
      <c r="Q41" s="14">
        <v>189</v>
      </c>
      <c r="R41" s="14">
        <v>98.2</v>
      </c>
      <c r="S41" s="10">
        <v>58535841.600000001</v>
      </c>
    </row>
    <row r="42" spans="1:19" ht="15" customHeight="1" x14ac:dyDescent="0.25">
      <c r="A42" s="8" t="s">
        <v>460</v>
      </c>
      <c r="B42" s="32" t="s">
        <v>412</v>
      </c>
      <c r="C42" s="32" t="s">
        <v>413</v>
      </c>
      <c r="D42" s="34">
        <v>100</v>
      </c>
      <c r="E42" s="8" t="s">
        <v>78</v>
      </c>
      <c r="F42" s="8" t="s">
        <v>79</v>
      </c>
      <c r="G42" s="9" t="s">
        <v>218</v>
      </c>
      <c r="H42" s="9" t="s">
        <v>69</v>
      </c>
      <c r="I42" s="9" t="s">
        <v>518</v>
      </c>
      <c r="J42" s="9" t="s">
        <v>245</v>
      </c>
      <c r="K42" s="9" t="s">
        <v>220</v>
      </c>
      <c r="L42" s="14">
        <v>137381210</v>
      </c>
      <c r="M42" s="11">
        <v>29.4</v>
      </c>
      <c r="N42" s="11">
        <v>12.9</v>
      </c>
      <c r="O42" s="16">
        <v>39</v>
      </c>
      <c r="P42" s="12">
        <v>683748</v>
      </c>
      <c r="Q42" s="14">
        <v>189</v>
      </c>
      <c r="R42" s="14">
        <v>98.2</v>
      </c>
      <c r="S42" s="10">
        <v>67144053.599999994</v>
      </c>
    </row>
    <row r="43" spans="1:19" ht="15" customHeight="1" x14ac:dyDescent="0.25">
      <c r="A43" s="8" t="s">
        <v>460</v>
      </c>
      <c r="B43" s="32" t="s">
        <v>412</v>
      </c>
      <c r="C43" s="32" t="s">
        <v>413</v>
      </c>
      <c r="D43" s="34">
        <v>100</v>
      </c>
      <c r="E43" s="8" t="s">
        <v>80</v>
      </c>
      <c r="F43" s="8" t="s">
        <v>81</v>
      </c>
      <c r="G43" s="9" t="s">
        <v>218</v>
      </c>
      <c r="H43" s="9" t="s">
        <v>69</v>
      </c>
      <c r="I43" s="9" t="s">
        <v>518</v>
      </c>
      <c r="J43" s="9" t="s">
        <v>245</v>
      </c>
      <c r="K43" s="9" t="s">
        <v>220</v>
      </c>
      <c r="L43" s="14">
        <v>137381610</v>
      </c>
      <c r="M43" s="11">
        <v>29.4</v>
      </c>
      <c r="N43" s="11">
        <v>11.2</v>
      </c>
      <c r="O43" s="16">
        <v>34</v>
      </c>
      <c r="P43" s="12">
        <v>596088</v>
      </c>
      <c r="Q43" s="14">
        <v>189</v>
      </c>
      <c r="R43" s="14">
        <v>98.2</v>
      </c>
      <c r="S43" s="10">
        <v>58535841.600000001</v>
      </c>
    </row>
    <row r="44" spans="1:19" ht="15" customHeight="1" x14ac:dyDescent="0.25">
      <c r="A44" s="8" t="s">
        <v>460</v>
      </c>
      <c r="B44" s="32" t="s">
        <v>412</v>
      </c>
      <c r="C44" s="32" t="s">
        <v>413</v>
      </c>
      <c r="D44" s="34">
        <v>100</v>
      </c>
      <c r="E44" s="8" t="s">
        <v>82</v>
      </c>
      <c r="F44" s="8" t="s">
        <v>83</v>
      </c>
      <c r="G44" s="9" t="s">
        <v>218</v>
      </c>
      <c r="H44" s="9" t="s">
        <v>69</v>
      </c>
      <c r="I44" s="9" t="s">
        <v>518</v>
      </c>
      <c r="J44" s="9" t="s">
        <v>245</v>
      </c>
      <c r="K44" s="9" t="s">
        <v>220</v>
      </c>
      <c r="L44" s="14">
        <v>99064300</v>
      </c>
      <c r="M44" s="11">
        <v>21.2</v>
      </c>
      <c r="N44" s="11">
        <v>9</v>
      </c>
      <c r="O44" s="16">
        <v>27</v>
      </c>
      <c r="P44" s="12">
        <v>473364</v>
      </c>
      <c r="Q44" s="14">
        <v>189</v>
      </c>
      <c r="R44" s="14">
        <v>98.2</v>
      </c>
      <c r="S44" s="10">
        <v>46484344.799999997</v>
      </c>
    </row>
    <row r="45" spans="1:19" ht="15" customHeight="1" x14ac:dyDescent="0.25">
      <c r="A45" s="8" t="s">
        <v>460</v>
      </c>
      <c r="B45" s="32" t="s">
        <v>412</v>
      </c>
      <c r="C45" s="32" t="s">
        <v>413</v>
      </c>
      <c r="D45" s="34">
        <v>100</v>
      </c>
      <c r="E45" s="8" t="s">
        <v>84</v>
      </c>
      <c r="F45" s="8" t="s">
        <v>85</v>
      </c>
      <c r="G45" s="9" t="s">
        <v>246</v>
      </c>
      <c r="H45" s="9" t="s">
        <v>69</v>
      </c>
      <c r="I45" s="9" t="s">
        <v>518</v>
      </c>
      <c r="J45" s="9" t="s">
        <v>245</v>
      </c>
      <c r="K45" s="9" t="s">
        <v>220</v>
      </c>
      <c r="L45" s="14">
        <v>140184920</v>
      </c>
      <c r="M45" s="11">
        <v>30</v>
      </c>
      <c r="N45" s="11">
        <v>11.3</v>
      </c>
      <c r="O45" s="16">
        <v>34</v>
      </c>
      <c r="P45" s="12">
        <v>596088</v>
      </c>
      <c r="Q45" s="14">
        <v>189</v>
      </c>
      <c r="R45" s="14">
        <v>99.75</v>
      </c>
      <c r="S45" s="10">
        <v>59459778</v>
      </c>
    </row>
    <row r="46" spans="1:19" ht="15" customHeight="1" x14ac:dyDescent="0.25">
      <c r="A46" s="8" t="s">
        <v>460</v>
      </c>
      <c r="B46" s="32" t="s">
        <v>412</v>
      </c>
      <c r="C46" s="32" t="s">
        <v>413</v>
      </c>
      <c r="D46" s="34">
        <v>100</v>
      </c>
      <c r="E46" s="8" t="s">
        <v>86</v>
      </c>
      <c r="F46" s="8" t="s">
        <v>87</v>
      </c>
      <c r="G46" s="9" t="s">
        <v>246</v>
      </c>
      <c r="H46" s="9" t="s">
        <v>69</v>
      </c>
      <c r="I46" s="9" t="s">
        <v>518</v>
      </c>
      <c r="J46" s="9" t="s">
        <v>245</v>
      </c>
      <c r="K46" s="9" t="s">
        <v>220</v>
      </c>
      <c r="L46" s="14">
        <v>137381610</v>
      </c>
      <c r="M46" s="11">
        <v>29.4</v>
      </c>
      <c r="N46" s="11">
        <v>13.2</v>
      </c>
      <c r="O46" s="16">
        <v>40</v>
      </c>
      <c r="P46" s="12">
        <v>701280</v>
      </c>
      <c r="Q46" s="14">
        <v>189</v>
      </c>
      <c r="R46" s="14">
        <v>99.75</v>
      </c>
      <c r="S46" s="10">
        <v>69952680</v>
      </c>
    </row>
    <row r="47" spans="1:19" ht="25.5" x14ac:dyDescent="0.25">
      <c r="A47" s="8" t="s">
        <v>452</v>
      </c>
      <c r="B47" s="32" t="s">
        <v>414</v>
      </c>
      <c r="C47" s="32" t="s">
        <v>415</v>
      </c>
      <c r="D47" s="33" t="s">
        <v>416</v>
      </c>
      <c r="E47" s="8" t="s">
        <v>88</v>
      </c>
      <c r="F47" s="8" t="s">
        <v>89</v>
      </c>
      <c r="G47" s="9" t="s">
        <v>247</v>
      </c>
      <c r="H47" s="9" t="s">
        <v>69</v>
      </c>
      <c r="I47" s="9" t="s">
        <v>518</v>
      </c>
      <c r="J47" s="9" t="s">
        <v>245</v>
      </c>
      <c r="K47" s="9" t="s">
        <v>220</v>
      </c>
      <c r="L47" s="14">
        <v>64439000</v>
      </c>
      <c r="M47" s="11">
        <v>11</v>
      </c>
      <c r="N47" s="11">
        <v>5.3</v>
      </c>
      <c r="O47" s="16">
        <v>16</v>
      </c>
      <c r="P47" s="12">
        <v>280512</v>
      </c>
      <c r="Q47" s="14">
        <v>189</v>
      </c>
      <c r="R47" s="14">
        <v>98</v>
      </c>
      <c r="S47" s="10">
        <v>27490176</v>
      </c>
    </row>
    <row r="48" spans="1:19" ht="25.5" x14ac:dyDescent="0.25">
      <c r="A48" s="8" t="s">
        <v>453</v>
      </c>
      <c r="B48" s="32" t="s">
        <v>414</v>
      </c>
      <c r="C48" s="32" t="s">
        <v>415</v>
      </c>
      <c r="D48" s="33" t="s">
        <v>416</v>
      </c>
      <c r="E48" s="8" t="s">
        <v>90</v>
      </c>
      <c r="F48" s="8" t="s">
        <v>91</v>
      </c>
      <c r="G48" s="9" t="s">
        <v>247</v>
      </c>
      <c r="H48" s="9" t="s">
        <v>69</v>
      </c>
      <c r="I48" s="9" t="s">
        <v>518</v>
      </c>
      <c r="J48" s="9" t="s">
        <v>245</v>
      </c>
      <c r="K48" s="9" t="s">
        <v>220</v>
      </c>
      <c r="L48" s="14">
        <v>154654000</v>
      </c>
      <c r="M48" s="11">
        <v>26.4</v>
      </c>
      <c r="N48" s="11">
        <v>13.5</v>
      </c>
      <c r="O48" s="16">
        <v>41</v>
      </c>
      <c r="P48" s="12">
        <v>718812</v>
      </c>
      <c r="Q48" s="14">
        <v>189</v>
      </c>
      <c r="R48" s="14">
        <v>98</v>
      </c>
      <c r="S48" s="10">
        <v>70443576</v>
      </c>
    </row>
    <row r="49" spans="1:19" ht="25.5" x14ac:dyDescent="0.25">
      <c r="A49" s="8" t="s">
        <v>454</v>
      </c>
      <c r="B49" s="32" t="s">
        <v>414</v>
      </c>
      <c r="C49" s="32" t="s">
        <v>415</v>
      </c>
      <c r="D49" s="33" t="s">
        <v>416</v>
      </c>
      <c r="E49" s="8" t="s">
        <v>92</v>
      </c>
      <c r="F49" s="8" t="s">
        <v>93</v>
      </c>
      <c r="G49" s="9" t="s">
        <v>247</v>
      </c>
      <c r="H49" s="9" t="s">
        <v>69</v>
      </c>
      <c r="I49" s="9" t="s">
        <v>518</v>
      </c>
      <c r="J49" s="9" t="s">
        <v>245</v>
      </c>
      <c r="K49" s="9" t="s">
        <v>220</v>
      </c>
      <c r="L49" s="14">
        <v>167542000</v>
      </c>
      <c r="M49" s="11">
        <v>28.6</v>
      </c>
      <c r="N49" s="11">
        <v>14.6</v>
      </c>
      <c r="O49" s="16">
        <v>44</v>
      </c>
      <c r="P49" s="12">
        <v>771408</v>
      </c>
      <c r="Q49" s="14">
        <v>189</v>
      </c>
      <c r="R49" s="14">
        <v>98</v>
      </c>
      <c r="S49" s="10">
        <v>75597984</v>
      </c>
    </row>
    <row r="50" spans="1:19" ht="25.5" x14ac:dyDescent="0.25">
      <c r="A50" s="8" t="s">
        <v>455</v>
      </c>
      <c r="B50" s="32" t="s">
        <v>414</v>
      </c>
      <c r="C50" s="32" t="s">
        <v>420</v>
      </c>
      <c r="D50" s="33" t="s">
        <v>416</v>
      </c>
      <c r="E50" s="8" t="s">
        <v>94</v>
      </c>
      <c r="F50" s="8" t="s">
        <v>95</v>
      </c>
      <c r="G50" s="9" t="s">
        <v>247</v>
      </c>
      <c r="H50" s="9" t="s">
        <v>69</v>
      </c>
      <c r="I50" s="9" t="s">
        <v>518</v>
      </c>
      <c r="J50" s="9" t="s">
        <v>245</v>
      </c>
      <c r="K50" s="9" t="s">
        <v>220</v>
      </c>
      <c r="L50" s="14">
        <v>167542000</v>
      </c>
      <c r="M50" s="11">
        <v>28.6</v>
      </c>
      <c r="N50" s="11">
        <v>14.2</v>
      </c>
      <c r="O50" s="16">
        <v>43</v>
      </c>
      <c r="P50" s="12">
        <v>753876</v>
      </c>
      <c r="Q50" s="14">
        <v>189</v>
      </c>
      <c r="R50" s="14">
        <v>98</v>
      </c>
      <c r="S50" s="10">
        <v>73879848</v>
      </c>
    </row>
    <row r="51" spans="1:19" ht="25.5" x14ac:dyDescent="0.25">
      <c r="A51" s="8" t="s">
        <v>456</v>
      </c>
      <c r="B51" s="32" t="s">
        <v>421</v>
      </c>
      <c r="C51" s="32" t="s">
        <v>422</v>
      </c>
      <c r="D51" s="33" t="s">
        <v>419</v>
      </c>
      <c r="E51" s="8" t="s">
        <v>96</v>
      </c>
      <c r="F51" s="8" t="s">
        <v>97</v>
      </c>
      <c r="G51" s="9" t="s">
        <v>218</v>
      </c>
      <c r="H51" s="9" t="s">
        <v>69</v>
      </c>
      <c r="I51" s="9" t="s">
        <v>518</v>
      </c>
      <c r="J51" s="9" t="s">
        <v>245</v>
      </c>
      <c r="K51" s="9" t="s">
        <v>220</v>
      </c>
      <c r="L51" s="14">
        <v>120000000</v>
      </c>
      <c r="M51" s="11">
        <v>30</v>
      </c>
      <c r="N51" s="11">
        <v>13.3</v>
      </c>
      <c r="O51" s="16">
        <v>58</v>
      </c>
      <c r="P51" s="12">
        <v>1016856</v>
      </c>
      <c r="Q51" s="14">
        <v>189</v>
      </c>
      <c r="R51" s="14">
        <v>96.99</v>
      </c>
      <c r="S51" s="10">
        <v>98624863.439999998</v>
      </c>
    </row>
    <row r="52" spans="1:19" ht="25.5" x14ac:dyDescent="0.25">
      <c r="A52" s="8" t="s">
        <v>456</v>
      </c>
      <c r="B52" s="32" t="s">
        <v>421</v>
      </c>
      <c r="C52" s="32" t="s">
        <v>422</v>
      </c>
      <c r="D52" s="33" t="s">
        <v>419</v>
      </c>
      <c r="E52" s="8" t="s">
        <v>98</v>
      </c>
      <c r="F52" s="8" t="s">
        <v>99</v>
      </c>
      <c r="G52" s="9" t="s">
        <v>218</v>
      </c>
      <c r="H52" s="9" t="s">
        <v>69</v>
      </c>
      <c r="I52" s="9" t="s">
        <v>518</v>
      </c>
      <c r="J52" s="9" t="s">
        <v>245</v>
      </c>
      <c r="K52" s="9" t="s">
        <v>220</v>
      </c>
      <c r="L52" s="14">
        <v>120000000</v>
      </c>
      <c r="M52" s="11">
        <v>30</v>
      </c>
      <c r="N52" s="11">
        <v>12.1</v>
      </c>
      <c r="O52" s="16">
        <v>37</v>
      </c>
      <c r="P52" s="12">
        <v>648684</v>
      </c>
      <c r="Q52" s="14">
        <v>189</v>
      </c>
      <c r="R52" s="14">
        <v>96.98</v>
      </c>
      <c r="S52" s="10">
        <v>62909374.32</v>
      </c>
    </row>
    <row r="53" spans="1:19" ht="25.5" x14ac:dyDescent="0.25">
      <c r="A53" s="8" t="s">
        <v>456</v>
      </c>
      <c r="B53" s="32" t="s">
        <v>421</v>
      </c>
      <c r="C53" s="32" t="s">
        <v>422</v>
      </c>
      <c r="D53" s="33" t="s">
        <v>419</v>
      </c>
      <c r="E53" s="8" t="s">
        <v>100</v>
      </c>
      <c r="F53" s="8" t="s">
        <v>101</v>
      </c>
      <c r="G53" s="9" t="s">
        <v>218</v>
      </c>
      <c r="H53" s="9" t="s">
        <v>69</v>
      </c>
      <c r="I53" s="9" t="s">
        <v>518</v>
      </c>
      <c r="J53" s="9" t="s">
        <v>245</v>
      </c>
      <c r="K53" s="9" t="s">
        <v>220</v>
      </c>
      <c r="L53" s="14">
        <v>120000000</v>
      </c>
      <c r="M53" s="11">
        <v>30</v>
      </c>
      <c r="N53" s="11">
        <v>14.2</v>
      </c>
      <c r="O53" s="16">
        <v>56</v>
      </c>
      <c r="P53" s="12">
        <v>981792</v>
      </c>
      <c r="Q53" s="14">
        <v>189</v>
      </c>
      <c r="R53" s="14">
        <v>97</v>
      </c>
      <c r="S53" s="10">
        <v>95233824</v>
      </c>
    </row>
    <row r="54" spans="1:19" ht="25.5" x14ac:dyDescent="0.25">
      <c r="A54" s="8" t="s">
        <v>456</v>
      </c>
      <c r="B54" s="32" t="s">
        <v>421</v>
      </c>
      <c r="C54" s="32" t="s">
        <v>422</v>
      </c>
      <c r="D54" s="33" t="s">
        <v>419</v>
      </c>
      <c r="E54" s="8" t="s">
        <v>102</v>
      </c>
      <c r="F54" s="8" t="s">
        <v>103</v>
      </c>
      <c r="G54" s="9" t="s">
        <v>218</v>
      </c>
      <c r="H54" s="9" t="s">
        <v>69</v>
      </c>
      <c r="I54" s="9" t="s">
        <v>518</v>
      </c>
      <c r="J54" s="9" t="s">
        <v>245</v>
      </c>
      <c r="K54" s="9" t="s">
        <v>220</v>
      </c>
      <c r="L54" s="14">
        <v>120000000</v>
      </c>
      <c r="M54" s="11">
        <v>30</v>
      </c>
      <c r="N54" s="11">
        <v>14.8</v>
      </c>
      <c r="O54" s="16">
        <v>47</v>
      </c>
      <c r="P54" s="12">
        <v>824004</v>
      </c>
      <c r="Q54" s="14">
        <v>189</v>
      </c>
      <c r="R54" s="14">
        <v>96.97</v>
      </c>
      <c r="S54" s="10">
        <v>79903667.879999995</v>
      </c>
    </row>
    <row r="55" spans="1:19" ht="25.5" x14ac:dyDescent="0.25">
      <c r="A55" s="8" t="s">
        <v>456</v>
      </c>
      <c r="B55" s="32" t="s">
        <v>421</v>
      </c>
      <c r="C55" s="32" t="s">
        <v>422</v>
      </c>
      <c r="D55" s="33" t="s">
        <v>419</v>
      </c>
      <c r="E55" s="8" t="s">
        <v>104</v>
      </c>
      <c r="F55" s="8" t="s">
        <v>105</v>
      </c>
      <c r="G55" s="9" t="s">
        <v>218</v>
      </c>
      <c r="H55" s="9" t="s">
        <v>69</v>
      </c>
      <c r="I55" s="9" t="s">
        <v>518</v>
      </c>
      <c r="J55" s="9" t="s">
        <v>245</v>
      </c>
      <c r="K55" s="9" t="s">
        <v>220</v>
      </c>
      <c r="L55" s="14">
        <v>120000000</v>
      </c>
      <c r="M55" s="11">
        <v>30</v>
      </c>
      <c r="N55" s="11">
        <v>13.2</v>
      </c>
      <c r="O55" s="16">
        <v>126</v>
      </c>
      <c r="P55" s="12">
        <v>2209032</v>
      </c>
      <c r="Q55" s="14">
        <v>189</v>
      </c>
      <c r="R55" s="14">
        <v>99.88</v>
      </c>
      <c r="S55" s="10">
        <v>220638116.16</v>
      </c>
    </row>
    <row r="56" spans="1:19" ht="25.5" x14ac:dyDescent="0.25">
      <c r="A56" s="8" t="s">
        <v>456</v>
      </c>
      <c r="B56" s="32" t="s">
        <v>421</v>
      </c>
      <c r="C56" s="32" t="s">
        <v>422</v>
      </c>
      <c r="D56" s="33" t="s">
        <v>419</v>
      </c>
      <c r="E56" s="8" t="s">
        <v>106</v>
      </c>
      <c r="F56" s="8" t="s">
        <v>107</v>
      </c>
      <c r="G56" s="9" t="s">
        <v>218</v>
      </c>
      <c r="H56" s="9" t="s">
        <v>69</v>
      </c>
      <c r="I56" s="9" t="s">
        <v>518</v>
      </c>
      <c r="J56" s="9" t="s">
        <v>245</v>
      </c>
      <c r="K56" s="9" t="s">
        <v>220</v>
      </c>
      <c r="L56" s="14">
        <v>120000000</v>
      </c>
      <c r="M56" s="11">
        <v>30</v>
      </c>
      <c r="N56" s="11">
        <v>13.9</v>
      </c>
      <c r="O56" s="16">
        <v>42</v>
      </c>
      <c r="P56" s="12">
        <v>736344</v>
      </c>
      <c r="Q56" s="14">
        <v>189</v>
      </c>
      <c r="R56" s="14">
        <v>96.98</v>
      </c>
      <c r="S56" s="10">
        <v>71410641.120000005</v>
      </c>
    </row>
    <row r="57" spans="1:19" ht="25.5" x14ac:dyDescent="0.25">
      <c r="A57" s="8" t="s">
        <v>456</v>
      </c>
      <c r="B57" s="32" t="s">
        <v>421</v>
      </c>
      <c r="C57" s="32" t="s">
        <v>422</v>
      </c>
      <c r="D57" s="33" t="s">
        <v>419</v>
      </c>
      <c r="E57" s="8" t="s">
        <v>108</v>
      </c>
      <c r="F57" s="8" t="s">
        <v>109</v>
      </c>
      <c r="G57" s="9" t="s">
        <v>218</v>
      </c>
      <c r="H57" s="9" t="s">
        <v>69</v>
      </c>
      <c r="I57" s="9" t="s">
        <v>518</v>
      </c>
      <c r="J57" s="9" t="s">
        <v>245</v>
      </c>
      <c r="K57" s="9" t="s">
        <v>220</v>
      </c>
      <c r="L57" s="14">
        <v>120000000</v>
      </c>
      <c r="M57" s="11">
        <v>30</v>
      </c>
      <c r="N57" s="11">
        <v>13.2</v>
      </c>
      <c r="O57" s="16">
        <v>47</v>
      </c>
      <c r="P57" s="12">
        <v>824004</v>
      </c>
      <c r="Q57" s="14">
        <v>189</v>
      </c>
      <c r="R57" s="14">
        <v>96.97</v>
      </c>
      <c r="S57" s="10">
        <v>79903667.879999995</v>
      </c>
    </row>
    <row r="58" spans="1:19" ht="25.5" x14ac:dyDescent="0.25">
      <c r="A58" s="8" t="s">
        <v>456</v>
      </c>
      <c r="B58" s="32" t="s">
        <v>421</v>
      </c>
      <c r="C58" s="32" t="s">
        <v>422</v>
      </c>
      <c r="D58" s="33" t="s">
        <v>419</v>
      </c>
      <c r="E58" s="8" t="s">
        <v>110</v>
      </c>
      <c r="F58" s="8" t="s">
        <v>111</v>
      </c>
      <c r="G58" s="9" t="s">
        <v>218</v>
      </c>
      <c r="H58" s="9" t="s">
        <v>69</v>
      </c>
      <c r="I58" s="9" t="s">
        <v>518</v>
      </c>
      <c r="J58" s="9" t="s">
        <v>245</v>
      </c>
      <c r="K58" s="9" t="s">
        <v>220</v>
      </c>
      <c r="L58" s="14">
        <v>120000000</v>
      </c>
      <c r="M58" s="11">
        <v>30</v>
      </c>
      <c r="N58" s="11">
        <v>14.3</v>
      </c>
      <c r="O58" s="16">
        <v>143</v>
      </c>
      <c r="P58" s="12">
        <v>2507076</v>
      </c>
      <c r="Q58" s="14">
        <v>189</v>
      </c>
      <c r="R58" s="14">
        <v>99.88</v>
      </c>
      <c r="S58" s="10">
        <v>250406750.88</v>
      </c>
    </row>
    <row r="59" spans="1:19" ht="25.5" x14ac:dyDescent="0.25">
      <c r="A59" s="8" t="s">
        <v>456</v>
      </c>
      <c r="B59" s="32" t="s">
        <v>421</v>
      </c>
      <c r="C59" s="32" t="s">
        <v>422</v>
      </c>
      <c r="D59" s="33" t="s">
        <v>419</v>
      </c>
      <c r="E59" s="8" t="s">
        <v>112</v>
      </c>
      <c r="F59" s="8" t="s">
        <v>113</v>
      </c>
      <c r="G59" s="9" t="s">
        <v>218</v>
      </c>
      <c r="H59" s="9" t="s">
        <v>69</v>
      </c>
      <c r="I59" s="9" t="s">
        <v>518</v>
      </c>
      <c r="J59" s="9" t="s">
        <v>245</v>
      </c>
      <c r="K59" s="9" t="s">
        <v>220</v>
      </c>
      <c r="L59" s="14">
        <v>120000000</v>
      </c>
      <c r="M59" s="11">
        <v>30</v>
      </c>
      <c r="N59" s="11">
        <v>13.8</v>
      </c>
      <c r="O59" s="16">
        <v>56</v>
      </c>
      <c r="P59" s="12">
        <v>981792</v>
      </c>
      <c r="Q59" s="14">
        <v>189</v>
      </c>
      <c r="R59" s="14">
        <v>97</v>
      </c>
      <c r="S59" s="10">
        <v>95233824</v>
      </c>
    </row>
    <row r="60" spans="1:19" ht="25.5" x14ac:dyDescent="0.25">
      <c r="A60" s="8" t="s">
        <v>456</v>
      </c>
      <c r="B60" s="32" t="s">
        <v>421</v>
      </c>
      <c r="C60" s="32" t="s">
        <v>422</v>
      </c>
      <c r="D60" s="33" t="s">
        <v>419</v>
      </c>
      <c r="E60" s="8" t="s">
        <v>114</v>
      </c>
      <c r="F60" s="8" t="s">
        <v>115</v>
      </c>
      <c r="G60" s="9" t="s">
        <v>218</v>
      </c>
      <c r="H60" s="9" t="s">
        <v>69</v>
      </c>
      <c r="I60" s="9" t="s">
        <v>518</v>
      </c>
      <c r="J60" s="9" t="s">
        <v>245</v>
      </c>
      <c r="K60" s="9" t="s">
        <v>220</v>
      </c>
      <c r="L60" s="14">
        <v>120000000</v>
      </c>
      <c r="M60" s="11">
        <v>30</v>
      </c>
      <c r="N60" s="11">
        <v>14.1</v>
      </c>
      <c r="O60" s="16">
        <v>141</v>
      </c>
      <c r="P60" s="12">
        <v>2472012</v>
      </c>
      <c r="Q60" s="14">
        <v>189</v>
      </c>
      <c r="R60" s="14">
        <v>99.88</v>
      </c>
      <c r="S60" s="10">
        <v>246904558.56</v>
      </c>
    </row>
    <row r="61" spans="1:19" ht="25.5" x14ac:dyDescent="0.25">
      <c r="A61" s="8" t="s">
        <v>457</v>
      </c>
      <c r="B61" s="32" t="s">
        <v>417</v>
      </c>
      <c r="C61" s="32" t="s">
        <v>418</v>
      </c>
      <c r="D61" s="33" t="s">
        <v>419</v>
      </c>
      <c r="E61" s="8" t="s">
        <v>116</v>
      </c>
      <c r="F61" s="8" t="s">
        <v>117</v>
      </c>
      <c r="G61" s="9" t="s">
        <v>248</v>
      </c>
      <c r="H61" s="9" t="s">
        <v>69</v>
      </c>
      <c r="I61" s="9" t="s">
        <v>518</v>
      </c>
      <c r="J61" s="9" t="s">
        <v>245</v>
      </c>
      <c r="K61" s="9" t="s">
        <v>220</v>
      </c>
      <c r="L61" s="14">
        <v>70868000</v>
      </c>
      <c r="M61" s="11">
        <v>17.324999999999999</v>
      </c>
      <c r="N61" s="11">
        <v>7.6</v>
      </c>
      <c r="O61" s="16">
        <v>24</v>
      </c>
      <c r="P61" s="12">
        <v>420768</v>
      </c>
      <c r="Q61" s="14">
        <v>189</v>
      </c>
      <c r="R61" s="14">
        <v>99.68</v>
      </c>
      <c r="S61" s="10">
        <v>41942154.240000002</v>
      </c>
    </row>
    <row r="62" spans="1:19" ht="25.5" x14ac:dyDescent="0.25">
      <c r="A62" s="8" t="s">
        <v>457</v>
      </c>
      <c r="B62" s="32" t="s">
        <v>417</v>
      </c>
      <c r="C62" s="32" t="s">
        <v>418</v>
      </c>
      <c r="D62" s="33" t="s">
        <v>419</v>
      </c>
      <c r="E62" s="8" t="s">
        <v>118</v>
      </c>
      <c r="F62" s="8" t="s">
        <v>119</v>
      </c>
      <c r="G62" s="9" t="s">
        <v>248</v>
      </c>
      <c r="H62" s="9" t="s">
        <v>69</v>
      </c>
      <c r="I62" s="9" t="s">
        <v>518</v>
      </c>
      <c r="J62" s="9" t="s">
        <v>245</v>
      </c>
      <c r="K62" s="9" t="s">
        <v>220</v>
      </c>
      <c r="L62" s="14">
        <v>183754400</v>
      </c>
      <c r="M62" s="11">
        <v>45.045000000000002</v>
      </c>
      <c r="N62" s="11">
        <v>20.9</v>
      </c>
      <c r="O62" s="16">
        <v>65</v>
      </c>
      <c r="P62" s="12">
        <v>1139580</v>
      </c>
      <c r="Q62" s="14">
        <v>189</v>
      </c>
      <c r="R62" s="14">
        <v>99.68</v>
      </c>
      <c r="S62" s="10">
        <v>113593334.40000001</v>
      </c>
    </row>
    <row r="63" spans="1:19" ht="25.5" x14ac:dyDescent="0.25">
      <c r="A63" s="8" t="s">
        <v>457</v>
      </c>
      <c r="B63" s="32" t="s">
        <v>417</v>
      </c>
      <c r="C63" s="32" t="s">
        <v>418</v>
      </c>
      <c r="D63" s="33" t="s">
        <v>419</v>
      </c>
      <c r="E63" s="8" t="s">
        <v>120</v>
      </c>
      <c r="F63" s="8" t="s">
        <v>121</v>
      </c>
      <c r="G63" s="9" t="s">
        <v>248</v>
      </c>
      <c r="H63" s="9" t="s">
        <v>69</v>
      </c>
      <c r="I63" s="9" t="s">
        <v>518</v>
      </c>
      <c r="J63" s="9" t="s">
        <v>245</v>
      </c>
      <c r="K63" s="9" t="s">
        <v>220</v>
      </c>
      <c r="L63" s="14">
        <v>142733000</v>
      </c>
      <c r="M63" s="11">
        <v>34.65</v>
      </c>
      <c r="N63" s="11">
        <v>16.3</v>
      </c>
      <c r="O63" s="16">
        <v>49</v>
      </c>
      <c r="P63" s="12">
        <v>859068</v>
      </c>
      <c r="Q63" s="14">
        <v>189</v>
      </c>
      <c r="R63" s="14">
        <v>99.68</v>
      </c>
      <c r="S63" s="10">
        <v>85631898.239999995</v>
      </c>
    </row>
    <row r="64" spans="1:19" ht="25.5" x14ac:dyDescent="0.25">
      <c r="A64" s="8" t="s">
        <v>457</v>
      </c>
      <c r="B64" s="32" t="s">
        <v>417</v>
      </c>
      <c r="C64" s="32" t="s">
        <v>418</v>
      </c>
      <c r="D64" s="33" t="s">
        <v>419</v>
      </c>
      <c r="E64" s="8" t="s">
        <v>122</v>
      </c>
      <c r="F64" s="8" t="s">
        <v>123</v>
      </c>
      <c r="G64" s="9" t="s">
        <v>248</v>
      </c>
      <c r="H64" s="9" t="s">
        <v>69</v>
      </c>
      <c r="I64" s="9" t="s">
        <v>518</v>
      </c>
      <c r="J64" s="9" t="s">
        <v>245</v>
      </c>
      <c r="K64" s="9" t="s">
        <v>220</v>
      </c>
      <c r="L64" s="14">
        <v>99714000</v>
      </c>
      <c r="M64" s="11">
        <v>24.254999999999999</v>
      </c>
      <c r="N64" s="11">
        <v>10.7</v>
      </c>
      <c r="O64" s="16">
        <v>33</v>
      </c>
      <c r="P64" s="12">
        <v>578556</v>
      </c>
      <c r="Q64" s="14">
        <v>189</v>
      </c>
      <c r="R64" s="14">
        <v>99.68</v>
      </c>
      <c r="S64" s="10">
        <v>57670462.079999998</v>
      </c>
    </row>
    <row r="65" spans="1:19" ht="25.5" x14ac:dyDescent="0.25">
      <c r="A65" s="8" t="s">
        <v>457</v>
      </c>
      <c r="B65" s="32" t="s">
        <v>417</v>
      </c>
      <c r="C65" s="32" t="s">
        <v>418</v>
      </c>
      <c r="D65" s="33" t="s">
        <v>419</v>
      </c>
      <c r="E65" s="8" t="s">
        <v>124</v>
      </c>
      <c r="F65" s="8" t="s">
        <v>125</v>
      </c>
      <c r="G65" s="9" t="s">
        <v>248</v>
      </c>
      <c r="H65" s="9" t="s">
        <v>69</v>
      </c>
      <c r="I65" s="9" t="s">
        <v>518</v>
      </c>
      <c r="J65" s="9" t="s">
        <v>245</v>
      </c>
      <c r="K65" s="9" t="s">
        <v>220</v>
      </c>
      <c r="L65" s="14">
        <v>183754400</v>
      </c>
      <c r="M65" s="11">
        <v>45.045000000000002</v>
      </c>
      <c r="N65" s="11">
        <v>21.7</v>
      </c>
      <c r="O65" s="16">
        <v>66</v>
      </c>
      <c r="P65" s="12">
        <v>1157112</v>
      </c>
      <c r="Q65" s="14">
        <v>189</v>
      </c>
      <c r="R65" s="14">
        <v>99.68</v>
      </c>
      <c r="S65" s="10">
        <v>115340924.16</v>
      </c>
    </row>
    <row r="66" spans="1:19" ht="25.5" x14ac:dyDescent="0.25">
      <c r="A66" s="8" t="s">
        <v>457</v>
      </c>
      <c r="B66" s="32" t="s">
        <v>417</v>
      </c>
      <c r="C66" s="32" t="s">
        <v>418</v>
      </c>
      <c r="D66" s="33" t="s">
        <v>419</v>
      </c>
      <c r="E66" s="8" t="s">
        <v>126</v>
      </c>
      <c r="F66" s="8" t="s">
        <v>127</v>
      </c>
      <c r="G66" s="9" t="s">
        <v>248</v>
      </c>
      <c r="H66" s="9" t="s">
        <v>69</v>
      </c>
      <c r="I66" s="9" t="s">
        <v>518</v>
      </c>
      <c r="J66" s="9" t="s">
        <v>245</v>
      </c>
      <c r="K66" s="9" t="s">
        <v>220</v>
      </c>
      <c r="L66" s="14">
        <v>197427000</v>
      </c>
      <c r="M66" s="11">
        <v>48.51</v>
      </c>
      <c r="N66" s="11">
        <v>19.7</v>
      </c>
      <c r="O66" s="16">
        <v>60</v>
      </c>
      <c r="P66" s="12">
        <v>1051920</v>
      </c>
      <c r="Q66" s="14">
        <v>189</v>
      </c>
      <c r="R66" s="14">
        <v>99.68</v>
      </c>
      <c r="S66" s="10">
        <v>104855385.59999999</v>
      </c>
    </row>
    <row r="67" spans="1:19" ht="15" customHeight="1" x14ac:dyDescent="0.25">
      <c r="A67" s="8" t="s">
        <v>461</v>
      </c>
      <c r="B67" s="8" t="s">
        <v>425</v>
      </c>
      <c r="C67" s="32" t="s">
        <v>426</v>
      </c>
      <c r="D67" s="34">
        <v>100</v>
      </c>
      <c r="E67" s="8" t="s">
        <v>128</v>
      </c>
      <c r="F67" s="8" t="s">
        <v>129</v>
      </c>
      <c r="G67" s="9" t="s">
        <v>218</v>
      </c>
      <c r="H67" s="9" t="s">
        <v>69</v>
      </c>
      <c r="I67" s="9" t="s">
        <v>518</v>
      </c>
      <c r="J67" s="9" t="s">
        <v>245</v>
      </c>
      <c r="K67" s="9" t="s">
        <v>220</v>
      </c>
      <c r="L67" s="14">
        <v>96250000</v>
      </c>
      <c r="M67" s="11">
        <v>27.5</v>
      </c>
      <c r="N67" s="11">
        <v>12.1</v>
      </c>
      <c r="O67" s="16">
        <v>50</v>
      </c>
      <c r="P67" s="12">
        <v>876600</v>
      </c>
      <c r="Q67" s="14">
        <v>189</v>
      </c>
      <c r="R67" s="14">
        <v>98.88</v>
      </c>
      <c r="S67" s="10">
        <v>86678208</v>
      </c>
    </row>
    <row r="68" spans="1:19" ht="15" customHeight="1" x14ac:dyDescent="0.25">
      <c r="A68" s="8" t="s">
        <v>130</v>
      </c>
      <c r="B68" s="32" t="s">
        <v>427</v>
      </c>
      <c r="C68" s="32" t="s">
        <v>428</v>
      </c>
      <c r="D68" s="34">
        <v>100</v>
      </c>
      <c r="E68" s="8" t="s">
        <v>131</v>
      </c>
      <c r="F68" s="8" t="s">
        <v>132</v>
      </c>
      <c r="G68" s="9" t="s">
        <v>218</v>
      </c>
      <c r="H68" s="9" t="s">
        <v>69</v>
      </c>
      <c r="I68" s="9" t="s">
        <v>518</v>
      </c>
      <c r="J68" s="9" t="s">
        <v>245</v>
      </c>
      <c r="K68" s="9" t="s">
        <v>220</v>
      </c>
      <c r="L68" s="14">
        <v>302400000</v>
      </c>
      <c r="M68" s="11">
        <v>75.599999999999994</v>
      </c>
      <c r="N68" s="11">
        <v>40.200000000000003</v>
      </c>
      <c r="O68" s="16">
        <v>121</v>
      </c>
      <c r="P68" s="12">
        <v>2121372</v>
      </c>
      <c r="Q68" s="14">
        <v>189</v>
      </c>
      <c r="R68" s="14">
        <v>99.88</v>
      </c>
      <c r="S68" s="10">
        <v>211882635.36000001</v>
      </c>
    </row>
    <row r="69" spans="1:19" ht="15" customHeight="1" x14ac:dyDescent="0.25">
      <c r="A69" s="8" t="s">
        <v>462</v>
      </c>
      <c r="B69" s="32" t="s">
        <v>429</v>
      </c>
      <c r="C69" s="32" t="s">
        <v>430</v>
      </c>
      <c r="D69" s="34">
        <v>100</v>
      </c>
      <c r="E69" s="8" t="s">
        <v>133</v>
      </c>
      <c r="F69" s="8" t="s">
        <v>134</v>
      </c>
      <c r="G69" s="9" t="s">
        <v>218</v>
      </c>
      <c r="H69" s="9" t="s">
        <v>69</v>
      </c>
      <c r="I69" s="9" t="s">
        <v>518</v>
      </c>
      <c r="J69" s="9" t="s">
        <v>245</v>
      </c>
      <c r="K69" s="9" t="s">
        <v>220</v>
      </c>
      <c r="L69" s="14">
        <v>33600000</v>
      </c>
      <c r="M69" s="11">
        <v>8.4</v>
      </c>
      <c r="N69" s="11">
        <v>4</v>
      </c>
      <c r="O69" s="16">
        <v>12</v>
      </c>
      <c r="P69" s="12">
        <v>210384</v>
      </c>
      <c r="Q69" s="14">
        <v>189</v>
      </c>
      <c r="R69" s="14">
        <v>98.98</v>
      </c>
      <c r="S69" s="10">
        <v>20823808.32</v>
      </c>
    </row>
    <row r="70" spans="1:19" ht="15" customHeight="1" x14ac:dyDescent="0.25">
      <c r="A70" s="8" t="s">
        <v>462</v>
      </c>
      <c r="B70" s="32" t="s">
        <v>429</v>
      </c>
      <c r="C70" s="32" t="s">
        <v>430</v>
      </c>
      <c r="D70" s="34">
        <v>100</v>
      </c>
      <c r="E70" s="8" t="s">
        <v>135</v>
      </c>
      <c r="F70" s="8" t="s">
        <v>136</v>
      </c>
      <c r="G70" s="9" t="s">
        <v>218</v>
      </c>
      <c r="H70" s="9" t="s">
        <v>69</v>
      </c>
      <c r="I70" s="9" t="s">
        <v>518</v>
      </c>
      <c r="J70" s="9" t="s">
        <v>245</v>
      </c>
      <c r="K70" s="9" t="s">
        <v>220</v>
      </c>
      <c r="L70" s="14">
        <v>33600000</v>
      </c>
      <c r="M70" s="11">
        <v>8.4</v>
      </c>
      <c r="N70" s="11">
        <v>4</v>
      </c>
      <c r="O70" s="16">
        <v>12</v>
      </c>
      <c r="P70" s="12">
        <v>210384</v>
      </c>
      <c r="Q70" s="14">
        <v>189</v>
      </c>
      <c r="R70" s="14">
        <v>98.98</v>
      </c>
      <c r="S70" s="10">
        <v>20823808.32</v>
      </c>
    </row>
    <row r="71" spans="1:19" ht="15" customHeight="1" x14ac:dyDescent="0.25">
      <c r="A71" s="8" t="s">
        <v>462</v>
      </c>
      <c r="B71" s="32" t="s">
        <v>429</v>
      </c>
      <c r="C71" s="32" t="s">
        <v>430</v>
      </c>
      <c r="D71" s="34">
        <v>100</v>
      </c>
      <c r="E71" s="8" t="s">
        <v>137</v>
      </c>
      <c r="F71" s="8" t="s">
        <v>138</v>
      </c>
      <c r="G71" s="9" t="s">
        <v>218</v>
      </c>
      <c r="H71" s="9" t="s">
        <v>69</v>
      </c>
      <c r="I71" s="9" t="s">
        <v>518</v>
      </c>
      <c r="J71" s="9" t="s">
        <v>245</v>
      </c>
      <c r="K71" s="9" t="s">
        <v>220</v>
      </c>
      <c r="L71" s="14">
        <v>33600000</v>
      </c>
      <c r="M71" s="11">
        <v>8.4</v>
      </c>
      <c r="N71" s="11">
        <v>4.0999999999999996</v>
      </c>
      <c r="O71" s="16">
        <v>13</v>
      </c>
      <c r="P71" s="12">
        <v>227916</v>
      </c>
      <c r="Q71" s="14">
        <v>189</v>
      </c>
      <c r="R71" s="14">
        <v>98.99</v>
      </c>
      <c r="S71" s="10">
        <v>22561404.84</v>
      </c>
    </row>
    <row r="72" spans="1:19" ht="15" customHeight="1" x14ac:dyDescent="0.25">
      <c r="A72" s="8" t="s">
        <v>462</v>
      </c>
      <c r="B72" s="32" t="s">
        <v>429</v>
      </c>
      <c r="C72" s="32" t="s">
        <v>430</v>
      </c>
      <c r="D72" s="34">
        <v>100</v>
      </c>
      <c r="E72" s="8" t="s">
        <v>139</v>
      </c>
      <c r="F72" s="8" t="s">
        <v>140</v>
      </c>
      <c r="G72" s="9" t="s">
        <v>218</v>
      </c>
      <c r="H72" s="9" t="s">
        <v>69</v>
      </c>
      <c r="I72" s="9" t="s">
        <v>518</v>
      </c>
      <c r="J72" s="9" t="s">
        <v>245</v>
      </c>
      <c r="K72" s="9" t="s">
        <v>220</v>
      </c>
      <c r="L72" s="14">
        <v>33600000</v>
      </c>
      <c r="M72" s="11">
        <v>8.4</v>
      </c>
      <c r="N72" s="11">
        <v>4</v>
      </c>
      <c r="O72" s="16">
        <v>12</v>
      </c>
      <c r="P72" s="12">
        <v>210384</v>
      </c>
      <c r="Q72" s="14">
        <v>189</v>
      </c>
      <c r="R72" s="14">
        <v>99</v>
      </c>
      <c r="S72" s="10">
        <v>20828016</v>
      </c>
    </row>
    <row r="73" spans="1:19" ht="15" customHeight="1" x14ac:dyDescent="0.25">
      <c r="A73" s="8" t="s">
        <v>462</v>
      </c>
      <c r="B73" s="32" t="s">
        <v>429</v>
      </c>
      <c r="C73" s="32" t="s">
        <v>430</v>
      </c>
      <c r="D73" s="34">
        <v>100</v>
      </c>
      <c r="E73" s="8" t="s">
        <v>141</v>
      </c>
      <c r="F73" s="8" t="s">
        <v>142</v>
      </c>
      <c r="G73" s="9" t="s">
        <v>218</v>
      </c>
      <c r="H73" s="9" t="s">
        <v>69</v>
      </c>
      <c r="I73" s="9" t="s">
        <v>518</v>
      </c>
      <c r="J73" s="9" t="s">
        <v>245</v>
      </c>
      <c r="K73" s="9" t="s">
        <v>220</v>
      </c>
      <c r="L73" s="14">
        <v>33600000</v>
      </c>
      <c r="M73" s="11">
        <v>8.4</v>
      </c>
      <c r="N73" s="11">
        <v>4</v>
      </c>
      <c r="O73" s="16">
        <v>12</v>
      </c>
      <c r="P73" s="12">
        <v>210384</v>
      </c>
      <c r="Q73" s="14">
        <v>189</v>
      </c>
      <c r="R73" s="14">
        <v>98.99</v>
      </c>
      <c r="S73" s="10">
        <v>20825912.16</v>
      </c>
    </row>
    <row r="74" spans="1:19" ht="15" customHeight="1" x14ac:dyDescent="0.25">
      <c r="A74" s="8" t="s">
        <v>463</v>
      </c>
      <c r="B74" s="32" t="s">
        <v>423</v>
      </c>
      <c r="C74" s="32" t="s">
        <v>424</v>
      </c>
      <c r="D74" s="34">
        <v>100</v>
      </c>
      <c r="E74" s="8" t="s">
        <v>143</v>
      </c>
      <c r="F74" s="8" t="s">
        <v>144</v>
      </c>
      <c r="G74" s="9" t="s">
        <v>247</v>
      </c>
      <c r="H74" s="9" t="s">
        <v>69</v>
      </c>
      <c r="I74" s="9" t="s">
        <v>518</v>
      </c>
      <c r="J74" s="9" t="s">
        <v>245</v>
      </c>
      <c r="K74" s="9" t="s">
        <v>220</v>
      </c>
      <c r="L74" s="14">
        <v>33600000</v>
      </c>
      <c r="M74" s="11">
        <v>8.4</v>
      </c>
      <c r="N74" s="11">
        <v>5</v>
      </c>
      <c r="O74" s="16">
        <v>15</v>
      </c>
      <c r="P74" s="12">
        <v>262980</v>
      </c>
      <c r="Q74" s="14">
        <v>189</v>
      </c>
      <c r="R74" s="14">
        <v>98.99</v>
      </c>
      <c r="S74" s="10">
        <v>26032390.199999999</v>
      </c>
    </row>
    <row r="75" spans="1:19" ht="15" customHeight="1" x14ac:dyDescent="0.25">
      <c r="A75" s="8" t="s">
        <v>463</v>
      </c>
      <c r="B75" s="32" t="s">
        <v>423</v>
      </c>
      <c r="C75" s="32" t="s">
        <v>424</v>
      </c>
      <c r="D75" s="34">
        <v>100</v>
      </c>
      <c r="E75" s="8" t="s">
        <v>145</v>
      </c>
      <c r="F75" s="8" t="s">
        <v>146</v>
      </c>
      <c r="G75" s="9" t="s">
        <v>247</v>
      </c>
      <c r="H75" s="9" t="s">
        <v>69</v>
      </c>
      <c r="I75" s="9" t="s">
        <v>518</v>
      </c>
      <c r="J75" s="9" t="s">
        <v>245</v>
      </c>
      <c r="K75" s="9" t="s">
        <v>220</v>
      </c>
      <c r="L75" s="14">
        <v>33600000</v>
      </c>
      <c r="M75" s="11">
        <v>8.4</v>
      </c>
      <c r="N75" s="11">
        <v>4.9000000000000004</v>
      </c>
      <c r="O75" s="16">
        <v>15</v>
      </c>
      <c r="P75" s="12">
        <v>262980</v>
      </c>
      <c r="Q75" s="14">
        <v>189</v>
      </c>
      <c r="R75" s="14">
        <v>98.98</v>
      </c>
      <c r="S75" s="10">
        <v>26029760.399999999</v>
      </c>
    </row>
    <row r="76" spans="1:19" ht="15" customHeight="1" x14ac:dyDescent="0.25">
      <c r="A76" s="8" t="s">
        <v>463</v>
      </c>
      <c r="B76" s="32" t="s">
        <v>423</v>
      </c>
      <c r="C76" s="32" t="s">
        <v>424</v>
      </c>
      <c r="D76" s="34">
        <v>100</v>
      </c>
      <c r="E76" s="8" t="s">
        <v>147</v>
      </c>
      <c r="F76" s="8" t="s">
        <v>148</v>
      </c>
      <c r="G76" s="9" t="s">
        <v>247</v>
      </c>
      <c r="H76" s="9" t="s">
        <v>69</v>
      </c>
      <c r="I76" s="9" t="s">
        <v>518</v>
      </c>
      <c r="J76" s="9" t="s">
        <v>245</v>
      </c>
      <c r="K76" s="9" t="s">
        <v>220</v>
      </c>
      <c r="L76" s="14">
        <v>33600000</v>
      </c>
      <c r="M76" s="11">
        <v>8.4</v>
      </c>
      <c r="N76" s="11">
        <v>4.9000000000000004</v>
      </c>
      <c r="O76" s="16">
        <v>15</v>
      </c>
      <c r="P76" s="12">
        <v>262980</v>
      </c>
      <c r="Q76" s="14">
        <v>189</v>
      </c>
      <c r="R76" s="14">
        <v>98.97</v>
      </c>
      <c r="S76" s="10">
        <v>26027130.600000001</v>
      </c>
    </row>
    <row r="77" spans="1:19" ht="15" customHeight="1" x14ac:dyDescent="0.25">
      <c r="A77" s="8" t="s">
        <v>463</v>
      </c>
      <c r="B77" s="32" t="s">
        <v>423</v>
      </c>
      <c r="C77" s="32" t="s">
        <v>424</v>
      </c>
      <c r="D77" s="34">
        <v>100</v>
      </c>
      <c r="E77" s="8" t="s">
        <v>149</v>
      </c>
      <c r="F77" s="8" t="s">
        <v>150</v>
      </c>
      <c r="G77" s="9" t="s">
        <v>247</v>
      </c>
      <c r="H77" s="9" t="s">
        <v>69</v>
      </c>
      <c r="I77" s="9" t="s">
        <v>518</v>
      </c>
      <c r="J77" s="9" t="s">
        <v>245</v>
      </c>
      <c r="K77" s="9" t="s">
        <v>220</v>
      </c>
      <c r="L77" s="14">
        <v>33600000</v>
      </c>
      <c r="M77" s="11">
        <v>8.4</v>
      </c>
      <c r="N77" s="11">
        <v>5.2</v>
      </c>
      <c r="O77" s="16">
        <v>16</v>
      </c>
      <c r="P77" s="12">
        <v>280512</v>
      </c>
      <c r="Q77" s="14">
        <v>189</v>
      </c>
      <c r="R77" s="14">
        <v>99</v>
      </c>
      <c r="S77" s="10">
        <v>27770688</v>
      </c>
    </row>
    <row r="78" spans="1:19" ht="15" customHeight="1" x14ac:dyDescent="0.25">
      <c r="A78" s="8" t="s">
        <v>463</v>
      </c>
      <c r="B78" s="32" t="s">
        <v>423</v>
      </c>
      <c r="C78" s="32" t="s">
        <v>424</v>
      </c>
      <c r="D78" s="34">
        <v>100</v>
      </c>
      <c r="E78" s="8" t="s">
        <v>151</v>
      </c>
      <c r="F78" s="8" t="s">
        <v>152</v>
      </c>
      <c r="G78" s="9" t="s">
        <v>247</v>
      </c>
      <c r="H78" s="9" t="s">
        <v>69</v>
      </c>
      <c r="I78" s="9" t="s">
        <v>518</v>
      </c>
      <c r="J78" s="9" t="s">
        <v>245</v>
      </c>
      <c r="K78" s="9" t="s">
        <v>220</v>
      </c>
      <c r="L78" s="14">
        <v>33600000</v>
      </c>
      <c r="M78" s="11">
        <v>8.4</v>
      </c>
      <c r="N78" s="11">
        <v>5</v>
      </c>
      <c r="O78" s="16">
        <v>15</v>
      </c>
      <c r="P78" s="12">
        <v>262980</v>
      </c>
      <c r="Q78" s="14">
        <v>189</v>
      </c>
      <c r="R78" s="14">
        <v>98.98</v>
      </c>
      <c r="S78" s="10">
        <v>26029760.399999999</v>
      </c>
    </row>
    <row r="79" spans="1:19" ht="15" customHeight="1" x14ac:dyDescent="0.25">
      <c r="A79" s="8" t="s">
        <v>463</v>
      </c>
      <c r="B79" s="32" t="s">
        <v>423</v>
      </c>
      <c r="C79" s="32" t="s">
        <v>424</v>
      </c>
      <c r="D79" s="34">
        <v>100</v>
      </c>
      <c r="E79" s="8" t="s">
        <v>153</v>
      </c>
      <c r="F79" s="8" t="s">
        <v>154</v>
      </c>
      <c r="G79" s="9" t="s">
        <v>247</v>
      </c>
      <c r="H79" s="9" t="s">
        <v>69</v>
      </c>
      <c r="I79" s="9" t="s">
        <v>518</v>
      </c>
      <c r="J79" s="9" t="s">
        <v>245</v>
      </c>
      <c r="K79" s="9" t="s">
        <v>220</v>
      </c>
      <c r="L79" s="14">
        <v>33600000</v>
      </c>
      <c r="M79" s="11">
        <v>8.4</v>
      </c>
      <c r="N79" s="11">
        <v>4.9000000000000004</v>
      </c>
      <c r="O79" s="16">
        <v>15</v>
      </c>
      <c r="P79" s="12">
        <v>262980</v>
      </c>
      <c r="Q79" s="14">
        <v>189</v>
      </c>
      <c r="R79" s="14">
        <v>99</v>
      </c>
      <c r="S79" s="10">
        <v>26035020</v>
      </c>
    </row>
    <row r="80" spans="1:19" ht="15" customHeight="1" x14ac:dyDescent="0.25">
      <c r="A80" s="8" t="s">
        <v>463</v>
      </c>
      <c r="B80" s="32" t="s">
        <v>423</v>
      </c>
      <c r="C80" s="32" t="s">
        <v>424</v>
      </c>
      <c r="D80" s="34">
        <v>100</v>
      </c>
      <c r="E80" s="8" t="s">
        <v>155</v>
      </c>
      <c r="F80" s="8" t="s">
        <v>156</v>
      </c>
      <c r="G80" s="9" t="s">
        <v>247</v>
      </c>
      <c r="H80" s="9" t="s">
        <v>69</v>
      </c>
      <c r="I80" s="9" t="s">
        <v>518</v>
      </c>
      <c r="J80" s="9" t="s">
        <v>245</v>
      </c>
      <c r="K80" s="9" t="s">
        <v>220</v>
      </c>
      <c r="L80" s="14">
        <v>33600000</v>
      </c>
      <c r="M80" s="11">
        <v>8.4</v>
      </c>
      <c r="N80" s="11">
        <v>4.8</v>
      </c>
      <c r="O80" s="16">
        <v>15</v>
      </c>
      <c r="P80" s="12">
        <v>262980</v>
      </c>
      <c r="Q80" s="14">
        <v>189</v>
      </c>
      <c r="R80" s="14">
        <v>98.98</v>
      </c>
      <c r="S80" s="10">
        <v>26029760.399999999</v>
      </c>
    </row>
    <row r="81" spans="1:20" ht="15" customHeight="1" x14ac:dyDescent="0.25">
      <c r="A81" s="8" t="s">
        <v>463</v>
      </c>
      <c r="B81" s="32" t="s">
        <v>423</v>
      </c>
      <c r="C81" s="32" t="s">
        <v>424</v>
      </c>
      <c r="D81" s="34">
        <v>100</v>
      </c>
      <c r="E81" s="8" t="s">
        <v>157</v>
      </c>
      <c r="F81" s="8" t="s">
        <v>158</v>
      </c>
      <c r="G81" s="9" t="s">
        <v>247</v>
      </c>
      <c r="H81" s="9" t="s">
        <v>69</v>
      </c>
      <c r="I81" s="9" t="s">
        <v>518</v>
      </c>
      <c r="J81" s="9" t="s">
        <v>245</v>
      </c>
      <c r="K81" s="9" t="s">
        <v>220</v>
      </c>
      <c r="L81" s="14">
        <v>33600000</v>
      </c>
      <c r="M81" s="11">
        <v>8.4</v>
      </c>
      <c r="N81" s="11">
        <v>4.8</v>
      </c>
      <c r="O81" s="16">
        <v>15</v>
      </c>
      <c r="P81" s="12">
        <v>262980</v>
      </c>
      <c r="Q81" s="14">
        <v>189</v>
      </c>
      <c r="R81" s="14">
        <v>98.97</v>
      </c>
      <c r="S81" s="10">
        <v>26027130.600000001</v>
      </c>
    </row>
    <row r="82" spans="1:20" s="4" customFormat="1" ht="15" customHeight="1" x14ac:dyDescent="0.25">
      <c r="A82" s="17" t="s">
        <v>68</v>
      </c>
      <c r="B82" s="17"/>
      <c r="C82" s="17"/>
      <c r="D82" s="18"/>
      <c r="E82" s="17" t="s">
        <v>68</v>
      </c>
      <c r="F82" s="17" t="s">
        <v>68</v>
      </c>
      <c r="G82" s="18" t="s">
        <v>68</v>
      </c>
      <c r="H82" s="18" t="s">
        <v>68</v>
      </c>
      <c r="I82" s="18"/>
      <c r="J82" s="18" t="s">
        <v>68</v>
      </c>
      <c r="K82" s="18" t="s">
        <v>68</v>
      </c>
      <c r="L82" s="23">
        <f>SUM(L38:L81)</f>
        <v>4488893420</v>
      </c>
      <c r="M82" s="20">
        <f>SUM(M38:M81)</f>
        <v>1040.2299999999998</v>
      </c>
      <c r="N82" s="20">
        <f>SUM(N38:N81)</f>
        <v>479.99999999999994</v>
      </c>
      <c r="O82" s="21">
        <f>SUM(O38:O81)</f>
        <v>1811</v>
      </c>
      <c r="P82" s="22">
        <f>SUM(P38:P81)</f>
        <v>31750452</v>
      </c>
      <c r="Q82" s="19"/>
      <c r="R82" s="19"/>
      <c r="S82" s="19">
        <f>SUM(S38:S81)</f>
        <v>3139659137.1599998</v>
      </c>
    </row>
    <row r="84" spans="1:20" s="4" customFormat="1" ht="15" customHeight="1" x14ac:dyDescent="0.25">
      <c r="A84" s="68" t="s">
        <v>249</v>
      </c>
      <c r="B84" s="68"/>
      <c r="C84" s="68"/>
      <c r="D84" s="68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</row>
    <row r="85" spans="1:20" s="5" customFormat="1" ht="45" customHeight="1" x14ac:dyDescent="0.25">
      <c r="A85" s="7" t="s">
        <v>339</v>
      </c>
      <c r="B85" s="7" t="s">
        <v>340</v>
      </c>
      <c r="C85" s="7" t="s">
        <v>341</v>
      </c>
      <c r="D85" s="7" t="s">
        <v>342</v>
      </c>
      <c r="E85" s="7" t="s">
        <v>343</v>
      </c>
      <c r="F85" s="7" t="s">
        <v>1</v>
      </c>
      <c r="G85" s="7" t="s">
        <v>213</v>
      </c>
      <c r="H85" s="7" t="s">
        <v>344</v>
      </c>
      <c r="I85" s="7" t="s">
        <v>503</v>
      </c>
      <c r="J85" s="7" t="s">
        <v>355</v>
      </c>
      <c r="K85" s="7" t="s">
        <v>346</v>
      </c>
      <c r="L85" s="7" t="s">
        <v>347</v>
      </c>
      <c r="M85" s="7" t="s">
        <v>348</v>
      </c>
      <c r="N85" s="7" t="s">
        <v>374</v>
      </c>
      <c r="O85" s="7" t="s">
        <v>349</v>
      </c>
      <c r="P85" s="7" t="s">
        <v>350</v>
      </c>
      <c r="Q85" s="7" t="s">
        <v>351</v>
      </c>
      <c r="R85" s="7" t="s">
        <v>352</v>
      </c>
      <c r="S85" s="7" t="s">
        <v>353</v>
      </c>
      <c r="T85" s="7" t="s">
        <v>354</v>
      </c>
    </row>
    <row r="86" spans="1:20" ht="25.5" x14ac:dyDescent="0.25">
      <c r="A86" s="8" t="s">
        <v>458</v>
      </c>
      <c r="B86" s="32" t="s">
        <v>436</v>
      </c>
      <c r="C86" s="32" t="s">
        <v>437</v>
      </c>
      <c r="D86" s="33" t="s">
        <v>438</v>
      </c>
      <c r="E86" s="8" t="s">
        <v>160</v>
      </c>
      <c r="F86" s="8" t="s">
        <v>161</v>
      </c>
      <c r="G86" s="9" t="s">
        <v>246</v>
      </c>
      <c r="H86" s="9" t="s">
        <v>159</v>
      </c>
      <c r="I86" s="9" t="s">
        <v>518</v>
      </c>
      <c r="J86" s="9" t="s">
        <v>250</v>
      </c>
      <c r="K86" s="9" t="s">
        <v>220</v>
      </c>
      <c r="L86" s="14">
        <v>289584000</v>
      </c>
      <c r="M86" s="11">
        <v>75</v>
      </c>
      <c r="N86" s="11">
        <v>99.828000000000003</v>
      </c>
      <c r="O86" s="11">
        <v>22.9</v>
      </c>
      <c r="P86" s="16">
        <v>118</v>
      </c>
      <c r="Q86" s="12">
        <v>2068776</v>
      </c>
      <c r="R86" s="14">
        <v>209</v>
      </c>
      <c r="S86" s="14">
        <v>84.5</v>
      </c>
      <c r="T86" s="10">
        <v>174811572</v>
      </c>
    </row>
    <row r="87" spans="1:20" ht="25.5" x14ac:dyDescent="0.25">
      <c r="A87" s="8" t="s">
        <v>458</v>
      </c>
      <c r="B87" s="32" t="s">
        <v>436</v>
      </c>
      <c r="C87" s="32" t="s">
        <v>437</v>
      </c>
      <c r="D87" s="33" t="s">
        <v>438</v>
      </c>
      <c r="E87" s="8" t="s">
        <v>162</v>
      </c>
      <c r="F87" s="8" t="s">
        <v>163</v>
      </c>
      <c r="G87" s="9" t="s">
        <v>246</v>
      </c>
      <c r="H87" s="9" t="s">
        <v>159</v>
      </c>
      <c r="I87" s="9" t="s">
        <v>518</v>
      </c>
      <c r="J87" s="9" t="s">
        <v>250</v>
      </c>
      <c r="K87" s="9" t="s">
        <v>220</v>
      </c>
      <c r="L87" s="14">
        <v>289584000</v>
      </c>
      <c r="M87" s="11">
        <v>75</v>
      </c>
      <c r="N87" s="11">
        <v>99.828000000000003</v>
      </c>
      <c r="O87" s="11">
        <v>22.9</v>
      </c>
      <c r="P87" s="16">
        <v>118</v>
      </c>
      <c r="Q87" s="12">
        <v>2068776</v>
      </c>
      <c r="R87" s="14">
        <v>209</v>
      </c>
      <c r="S87" s="14">
        <v>84.55</v>
      </c>
      <c r="T87" s="10">
        <v>174915010.80000001</v>
      </c>
    </row>
    <row r="88" spans="1:20" ht="25.5" x14ac:dyDescent="0.25">
      <c r="A88" s="8" t="s">
        <v>458</v>
      </c>
      <c r="B88" s="32" t="s">
        <v>436</v>
      </c>
      <c r="C88" s="32" t="s">
        <v>437</v>
      </c>
      <c r="D88" s="33" t="s">
        <v>438</v>
      </c>
      <c r="E88" s="8" t="s">
        <v>164</v>
      </c>
      <c r="F88" s="8" t="s">
        <v>165</v>
      </c>
      <c r="G88" s="9" t="s">
        <v>246</v>
      </c>
      <c r="H88" s="9" t="s">
        <v>159</v>
      </c>
      <c r="I88" s="9" t="s">
        <v>518</v>
      </c>
      <c r="J88" s="9" t="s">
        <v>250</v>
      </c>
      <c r="K88" s="9" t="s">
        <v>220</v>
      </c>
      <c r="L88" s="14">
        <v>289584000</v>
      </c>
      <c r="M88" s="11">
        <v>75</v>
      </c>
      <c r="N88" s="11">
        <v>99.828000000000003</v>
      </c>
      <c r="O88" s="11">
        <v>23</v>
      </c>
      <c r="P88" s="16">
        <v>72</v>
      </c>
      <c r="Q88" s="12">
        <v>1262304</v>
      </c>
      <c r="R88" s="14">
        <v>209</v>
      </c>
      <c r="S88" s="14">
        <v>84</v>
      </c>
      <c r="T88" s="10">
        <v>106033536</v>
      </c>
    </row>
    <row r="89" spans="1:20" ht="25.5" x14ac:dyDescent="0.25">
      <c r="A89" s="8" t="s">
        <v>458</v>
      </c>
      <c r="B89" s="32" t="s">
        <v>436</v>
      </c>
      <c r="C89" s="32" t="s">
        <v>437</v>
      </c>
      <c r="D89" s="33" t="s">
        <v>438</v>
      </c>
      <c r="E89" s="8" t="s">
        <v>166</v>
      </c>
      <c r="F89" s="8" t="s">
        <v>167</v>
      </c>
      <c r="G89" s="9" t="s">
        <v>246</v>
      </c>
      <c r="H89" s="9" t="s">
        <v>159</v>
      </c>
      <c r="I89" s="9" t="s">
        <v>518</v>
      </c>
      <c r="J89" s="9" t="s">
        <v>250</v>
      </c>
      <c r="K89" s="9" t="s">
        <v>220</v>
      </c>
      <c r="L89" s="14">
        <v>289584000</v>
      </c>
      <c r="M89" s="11">
        <v>75</v>
      </c>
      <c r="N89" s="11">
        <v>99.828000000000003</v>
      </c>
      <c r="O89" s="11">
        <v>22.9</v>
      </c>
      <c r="P89" s="16">
        <v>72</v>
      </c>
      <c r="Q89" s="12">
        <v>1262304</v>
      </c>
      <c r="R89" s="14">
        <v>209</v>
      </c>
      <c r="S89" s="14">
        <v>84</v>
      </c>
      <c r="T89" s="10">
        <v>106033536</v>
      </c>
    </row>
    <row r="90" spans="1:20" ht="25.5" x14ac:dyDescent="0.25">
      <c r="A90" s="8" t="s">
        <v>311</v>
      </c>
      <c r="B90" s="32" t="s">
        <v>431</v>
      </c>
      <c r="C90" s="32" t="s">
        <v>432</v>
      </c>
      <c r="D90" s="33" t="s">
        <v>433</v>
      </c>
      <c r="E90" s="8" t="s">
        <v>168</v>
      </c>
      <c r="F90" s="8" t="s">
        <v>169</v>
      </c>
      <c r="G90" s="9" t="s">
        <v>251</v>
      </c>
      <c r="H90" s="9" t="s">
        <v>159</v>
      </c>
      <c r="I90" s="9" t="s">
        <v>518</v>
      </c>
      <c r="J90" s="9" t="s">
        <v>250</v>
      </c>
      <c r="K90" s="9" t="s">
        <v>220</v>
      </c>
      <c r="L90" s="14">
        <v>141510000</v>
      </c>
      <c r="M90" s="11">
        <v>30</v>
      </c>
      <c r="N90" s="11">
        <v>36.936</v>
      </c>
      <c r="O90" s="11">
        <v>8.6</v>
      </c>
      <c r="P90" s="16">
        <v>26</v>
      </c>
      <c r="Q90" s="12">
        <v>455832</v>
      </c>
      <c r="R90" s="14">
        <v>209</v>
      </c>
      <c r="S90" s="14">
        <v>84.39</v>
      </c>
      <c r="T90" s="10">
        <v>38467662.479999997</v>
      </c>
    </row>
    <row r="91" spans="1:20" ht="25.5" x14ac:dyDescent="0.25">
      <c r="A91" s="8" t="s">
        <v>311</v>
      </c>
      <c r="B91" s="32" t="s">
        <v>431</v>
      </c>
      <c r="C91" s="32" t="s">
        <v>432</v>
      </c>
      <c r="D91" s="33" t="s">
        <v>433</v>
      </c>
      <c r="E91" s="8" t="s">
        <v>170</v>
      </c>
      <c r="F91" s="8" t="s">
        <v>171</v>
      </c>
      <c r="G91" s="9" t="s">
        <v>251</v>
      </c>
      <c r="H91" s="9" t="s">
        <v>159</v>
      </c>
      <c r="I91" s="9" t="s">
        <v>518</v>
      </c>
      <c r="J91" s="9" t="s">
        <v>250</v>
      </c>
      <c r="K91" s="9" t="s">
        <v>220</v>
      </c>
      <c r="L91" s="14">
        <v>141510000</v>
      </c>
      <c r="M91" s="11">
        <v>30</v>
      </c>
      <c r="N91" s="11">
        <v>36.936</v>
      </c>
      <c r="O91" s="11">
        <v>8.6</v>
      </c>
      <c r="P91" s="16">
        <v>26</v>
      </c>
      <c r="Q91" s="12">
        <v>455832</v>
      </c>
      <c r="R91" s="14">
        <v>209</v>
      </c>
      <c r="S91" s="14">
        <v>84.38</v>
      </c>
      <c r="T91" s="10">
        <v>38463104.159999996</v>
      </c>
    </row>
    <row r="92" spans="1:20" ht="25.5" x14ac:dyDescent="0.25">
      <c r="A92" s="8" t="s">
        <v>311</v>
      </c>
      <c r="B92" s="32" t="s">
        <v>431</v>
      </c>
      <c r="C92" s="32" t="s">
        <v>432</v>
      </c>
      <c r="D92" s="33" t="s">
        <v>433</v>
      </c>
      <c r="E92" s="8" t="s">
        <v>172</v>
      </c>
      <c r="F92" s="8" t="s">
        <v>173</v>
      </c>
      <c r="G92" s="9" t="s">
        <v>251</v>
      </c>
      <c r="H92" s="9" t="s">
        <v>159</v>
      </c>
      <c r="I92" s="9" t="s">
        <v>518</v>
      </c>
      <c r="J92" s="9" t="s">
        <v>250</v>
      </c>
      <c r="K92" s="9" t="s">
        <v>220</v>
      </c>
      <c r="L92" s="14">
        <v>141510000</v>
      </c>
      <c r="M92" s="11">
        <v>30</v>
      </c>
      <c r="N92" s="11">
        <v>36.936</v>
      </c>
      <c r="O92" s="11">
        <v>8.6</v>
      </c>
      <c r="P92" s="16">
        <v>26</v>
      </c>
      <c r="Q92" s="12">
        <v>455832</v>
      </c>
      <c r="R92" s="14">
        <v>209</v>
      </c>
      <c r="S92" s="14">
        <v>84.37</v>
      </c>
      <c r="T92" s="10">
        <v>38458545.840000004</v>
      </c>
    </row>
    <row r="93" spans="1:20" ht="25.5" x14ac:dyDescent="0.25">
      <c r="A93" s="8" t="s">
        <v>311</v>
      </c>
      <c r="B93" s="32" t="s">
        <v>431</v>
      </c>
      <c r="C93" s="32" t="s">
        <v>432</v>
      </c>
      <c r="D93" s="33" t="s">
        <v>433</v>
      </c>
      <c r="E93" s="8" t="s">
        <v>174</v>
      </c>
      <c r="F93" s="8" t="s">
        <v>175</v>
      </c>
      <c r="G93" s="9" t="s">
        <v>251</v>
      </c>
      <c r="H93" s="9" t="s">
        <v>159</v>
      </c>
      <c r="I93" s="9" t="s">
        <v>518</v>
      </c>
      <c r="J93" s="9" t="s">
        <v>250</v>
      </c>
      <c r="K93" s="9" t="s">
        <v>220</v>
      </c>
      <c r="L93" s="14">
        <v>141510000</v>
      </c>
      <c r="M93" s="11">
        <v>30</v>
      </c>
      <c r="N93" s="11">
        <v>36.936</v>
      </c>
      <c r="O93" s="11">
        <v>8.6</v>
      </c>
      <c r="P93" s="16">
        <v>26</v>
      </c>
      <c r="Q93" s="12">
        <v>455832</v>
      </c>
      <c r="R93" s="14">
        <v>209</v>
      </c>
      <c r="S93" s="14">
        <v>84.36</v>
      </c>
      <c r="T93" s="10">
        <v>38453987.520000003</v>
      </c>
    </row>
    <row r="94" spans="1:20" ht="25.5" x14ac:dyDescent="0.25">
      <c r="A94" s="8" t="s">
        <v>310</v>
      </c>
      <c r="B94" s="32" t="s">
        <v>434</v>
      </c>
      <c r="C94" s="32" t="s">
        <v>435</v>
      </c>
      <c r="D94" s="33" t="s">
        <v>433</v>
      </c>
      <c r="E94" s="8" t="s">
        <v>176</v>
      </c>
      <c r="F94" s="8" t="s">
        <v>177</v>
      </c>
      <c r="G94" s="9" t="s">
        <v>252</v>
      </c>
      <c r="H94" s="9" t="s">
        <v>159</v>
      </c>
      <c r="I94" s="9" t="s">
        <v>518</v>
      </c>
      <c r="J94" s="9" t="s">
        <v>250</v>
      </c>
      <c r="K94" s="9" t="s">
        <v>220</v>
      </c>
      <c r="L94" s="14">
        <v>121006810</v>
      </c>
      <c r="M94" s="11">
        <v>30</v>
      </c>
      <c r="N94" s="11">
        <v>38.808</v>
      </c>
      <c r="O94" s="11">
        <v>9</v>
      </c>
      <c r="P94" s="16">
        <v>27</v>
      </c>
      <c r="Q94" s="12">
        <v>473364</v>
      </c>
      <c r="R94" s="14">
        <v>209</v>
      </c>
      <c r="S94" s="14">
        <v>84.4</v>
      </c>
      <c r="T94" s="10">
        <v>39951921.600000001</v>
      </c>
    </row>
    <row r="95" spans="1:20" ht="15" customHeight="1" x14ac:dyDescent="0.25">
      <c r="A95" s="8" t="s">
        <v>464</v>
      </c>
      <c r="B95" s="32" t="s">
        <v>385</v>
      </c>
      <c r="C95" s="32" t="s">
        <v>390</v>
      </c>
      <c r="D95" s="34">
        <v>100</v>
      </c>
      <c r="E95" s="8" t="s">
        <v>178</v>
      </c>
      <c r="F95" s="8" t="s">
        <v>179</v>
      </c>
      <c r="G95" s="9" t="s">
        <v>247</v>
      </c>
      <c r="H95" s="9" t="s">
        <v>159</v>
      </c>
      <c r="I95" s="9" t="s">
        <v>518</v>
      </c>
      <c r="J95" s="9" t="s">
        <v>250</v>
      </c>
      <c r="K95" s="9" t="s">
        <v>220</v>
      </c>
      <c r="L95" s="14">
        <v>223574150</v>
      </c>
      <c r="M95" s="11">
        <v>60</v>
      </c>
      <c r="N95" s="11">
        <v>82.484999999999999</v>
      </c>
      <c r="O95" s="11">
        <v>20.9</v>
      </c>
      <c r="P95" s="16">
        <v>63</v>
      </c>
      <c r="Q95" s="12">
        <v>1104516</v>
      </c>
      <c r="R95" s="14">
        <v>209</v>
      </c>
      <c r="S95" s="14">
        <v>84.9</v>
      </c>
      <c r="T95" s="10">
        <v>93773408.400000006</v>
      </c>
    </row>
    <row r="96" spans="1:20" ht="15" customHeight="1" x14ac:dyDescent="0.25">
      <c r="A96" s="8" t="s">
        <v>464</v>
      </c>
      <c r="B96" s="32" t="s">
        <v>385</v>
      </c>
      <c r="C96" s="32" t="s">
        <v>390</v>
      </c>
      <c r="D96" s="34">
        <v>100</v>
      </c>
      <c r="E96" s="8" t="s">
        <v>180</v>
      </c>
      <c r="F96" s="8" t="s">
        <v>181</v>
      </c>
      <c r="G96" s="9" t="s">
        <v>247</v>
      </c>
      <c r="H96" s="9" t="s">
        <v>159</v>
      </c>
      <c r="I96" s="9" t="s">
        <v>518</v>
      </c>
      <c r="J96" s="9" t="s">
        <v>250</v>
      </c>
      <c r="K96" s="9" t="s">
        <v>220</v>
      </c>
      <c r="L96" s="14">
        <v>74524720</v>
      </c>
      <c r="M96" s="11">
        <v>20</v>
      </c>
      <c r="N96" s="11">
        <v>27.495000000000001</v>
      </c>
      <c r="O96" s="11">
        <v>7</v>
      </c>
      <c r="P96" s="16">
        <v>21</v>
      </c>
      <c r="Q96" s="12">
        <v>368172</v>
      </c>
      <c r="R96" s="14">
        <v>209</v>
      </c>
      <c r="S96" s="14">
        <v>84</v>
      </c>
      <c r="T96" s="10">
        <v>30926448</v>
      </c>
    </row>
    <row r="97" spans="1:23" s="4" customFormat="1" ht="15" customHeight="1" x14ac:dyDescent="0.25">
      <c r="A97" s="17" t="s">
        <v>68</v>
      </c>
      <c r="B97" s="17"/>
      <c r="C97" s="17"/>
      <c r="D97" s="18"/>
      <c r="E97" s="17" t="s">
        <v>68</v>
      </c>
      <c r="F97" s="17" t="s">
        <v>68</v>
      </c>
      <c r="G97" s="18" t="s">
        <v>68</v>
      </c>
      <c r="H97" s="18" t="s">
        <v>68</v>
      </c>
      <c r="I97" s="18"/>
      <c r="J97" s="18" t="s">
        <v>68</v>
      </c>
      <c r="K97" s="18" t="s">
        <v>68</v>
      </c>
      <c r="L97" s="23">
        <f t="shared" ref="L97:Q97" si="0">SUM(L86:L96)</f>
        <v>2143481680</v>
      </c>
      <c r="M97" s="20">
        <f t="shared" si="0"/>
        <v>530</v>
      </c>
      <c r="N97" s="20">
        <f t="shared" si="0"/>
        <v>695.84399999999994</v>
      </c>
      <c r="O97" s="20">
        <f t="shared" si="0"/>
        <v>162.99999999999997</v>
      </c>
      <c r="P97" s="21">
        <f t="shared" si="0"/>
        <v>595</v>
      </c>
      <c r="Q97" s="22">
        <f t="shared" si="0"/>
        <v>10431540</v>
      </c>
      <c r="R97" s="19"/>
      <c r="S97" s="19">
        <f>T97/Q97</f>
        <v>84.387226890756295</v>
      </c>
      <c r="T97" s="19">
        <f>SUM(T86:T96)</f>
        <v>880288732.79999995</v>
      </c>
    </row>
    <row r="99" spans="1:23" s="4" customFormat="1" ht="15" customHeight="1" x14ac:dyDescent="0.25">
      <c r="A99" s="65" t="s">
        <v>253</v>
      </c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</row>
    <row r="100" spans="1:23" s="5" customFormat="1" ht="45" customHeight="1" x14ac:dyDescent="0.25">
      <c r="A100" s="7" t="s">
        <v>339</v>
      </c>
      <c r="B100" s="7" t="s">
        <v>340</v>
      </c>
      <c r="C100" s="7" t="s">
        <v>341</v>
      </c>
      <c r="D100" s="7" t="s">
        <v>342</v>
      </c>
      <c r="E100" s="7" t="s">
        <v>343</v>
      </c>
      <c r="F100" s="7" t="s">
        <v>1</v>
      </c>
      <c r="G100" s="7" t="s">
        <v>213</v>
      </c>
      <c r="H100" s="7" t="s">
        <v>344</v>
      </c>
      <c r="I100" s="7" t="s">
        <v>503</v>
      </c>
      <c r="J100" s="7" t="s">
        <v>355</v>
      </c>
      <c r="K100" s="7" t="s">
        <v>346</v>
      </c>
      <c r="L100" s="7" t="s">
        <v>347</v>
      </c>
      <c r="M100" s="7" t="s">
        <v>348</v>
      </c>
      <c r="N100" s="7" t="s">
        <v>375</v>
      </c>
      <c r="O100" s="7" t="s">
        <v>349</v>
      </c>
      <c r="P100" s="7" t="s">
        <v>350</v>
      </c>
      <c r="Q100" s="7" t="s">
        <v>351</v>
      </c>
      <c r="R100" s="7" t="s">
        <v>352</v>
      </c>
      <c r="S100" s="7" t="s">
        <v>182</v>
      </c>
      <c r="T100" s="7" t="s">
        <v>356</v>
      </c>
      <c r="U100" s="7" t="s">
        <v>354</v>
      </c>
    </row>
    <row r="101" spans="1:23" ht="51" x14ac:dyDescent="0.25">
      <c r="A101" s="8" t="s">
        <v>184</v>
      </c>
      <c r="B101" s="32" t="s">
        <v>441</v>
      </c>
      <c r="C101" s="32" t="s">
        <v>442</v>
      </c>
      <c r="D101" s="33" t="s">
        <v>443</v>
      </c>
      <c r="E101" s="8" t="s">
        <v>185</v>
      </c>
      <c r="F101" s="8" t="s">
        <v>186</v>
      </c>
      <c r="G101" s="9" t="s">
        <v>255</v>
      </c>
      <c r="H101" s="9" t="s">
        <v>183</v>
      </c>
      <c r="I101" s="9" t="s">
        <v>518</v>
      </c>
      <c r="J101" s="8" t="s">
        <v>520</v>
      </c>
      <c r="K101" s="9" t="s">
        <v>254</v>
      </c>
      <c r="L101" s="14">
        <v>1502150000</v>
      </c>
      <c r="M101" s="11">
        <v>604.52</v>
      </c>
      <c r="N101" s="11">
        <v>592.29</v>
      </c>
      <c r="O101" s="11">
        <v>584.1</v>
      </c>
      <c r="P101" s="16">
        <v>5697</v>
      </c>
      <c r="Q101" s="12">
        <v>124846336.8</v>
      </c>
      <c r="R101" s="14">
        <v>292</v>
      </c>
      <c r="S101" s="14">
        <v>188.95</v>
      </c>
      <c r="T101" s="14">
        <v>711717446.45000005</v>
      </c>
      <c r="U101" s="10">
        <v>23589715338.360001</v>
      </c>
    </row>
    <row r="102" spans="1:23" ht="15" customHeight="1" x14ac:dyDescent="0.25">
      <c r="A102" s="8" t="s">
        <v>188</v>
      </c>
      <c r="B102" s="32" t="s">
        <v>316</v>
      </c>
      <c r="C102" s="32" t="s">
        <v>444</v>
      </c>
      <c r="D102" s="33">
        <v>100</v>
      </c>
      <c r="E102" s="8" t="s">
        <v>189</v>
      </c>
      <c r="F102" s="8" t="s">
        <v>190</v>
      </c>
      <c r="G102" s="9" t="s">
        <v>257</v>
      </c>
      <c r="H102" s="9" t="s">
        <v>187</v>
      </c>
      <c r="I102" s="9" t="s">
        <v>518</v>
      </c>
      <c r="J102" s="8" t="s">
        <v>258</v>
      </c>
      <c r="K102" s="9" t="s">
        <v>228</v>
      </c>
      <c r="L102" s="14">
        <v>157330990</v>
      </c>
      <c r="M102" s="11">
        <v>35</v>
      </c>
      <c r="N102" s="11">
        <v>52.2</v>
      </c>
      <c r="O102" s="11">
        <v>14.2</v>
      </c>
      <c r="P102" s="16">
        <v>132</v>
      </c>
      <c r="Q102" s="12">
        <v>2892700.8</v>
      </c>
      <c r="R102" s="14">
        <v>292</v>
      </c>
      <c r="S102" s="14">
        <v>188.95</v>
      </c>
      <c r="T102" s="14">
        <v>26598027.09</v>
      </c>
      <c r="U102" s="10">
        <v>546575816.15999997</v>
      </c>
    </row>
    <row r="103" spans="1:23" ht="15" customHeight="1" x14ac:dyDescent="0.25">
      <c r="A103" s="8" t="s">
        <v>191</v>
      </c>
      <c r="B103" s="32" t="s">
        <v>313</v>
      </c>
      <c r="C103" s="32" t="s">
        <v>445</v>
      </c>
      <c r="D103" s="33">
        <v>100</v>
      </c>
      <c r="E103" s="8" t="s">
        <v>192</v>
      </c>
      <c r="F103" s="8" t="s">
        <v>193</v>
      </c>
      <c r="G103" s="9" t="s">
        <v>230</v>
      </c>
      <c r="H103" s="9" t="s">
        <v>187</v>
      </c>
      <c r="I103" s="9" t="s">
        <v>518</v>
      </c>
      <c r="J103" s="8" t="s">
        <v>258</v>
      </c>
      <c r="K103" s="9" t="s">
        <v>228</v>
      </c>
      <c r="L103" s="14">
        <v>89000000</v>
      </c>
      <c r="M103" s="11">
        <v>40</v>
      </c>
      <c r="N103" s="11">
        <v>35</v>
      </c>
      <c r="O103" s="11">
        <v>20.5</v>
      </c>
      <c r="P103" s="16">
        <v>180</v>
      </c>
      <c r="Q103" s="12">
        <v>3944592</v>
      </c>
      <c r="R103" s="14">
        <v>292</v>
      </c>
      <c r="S103" s="14">
        <v>187.95</v>
      </c>
      <c r="T103" s="14">
        <v>33713227</v>
      </c>
      <c r="U103" s="10">
        <v>741386066.39999998</v>
      </c>
    </row>
    <row r="104" spans="1:23" ht="15" customHeight="1" x14ac:dyDescent="0.25">
      <c r="A104" s="8" t="s">
        <v>195</v>
      </c>
      <c r="B104" s="32" t="s">
        <v>446</v>
      </c>
      <c r="C104" s="32" t="s">
        <v>447</v>
      </c>
      <c r="D104" s="33">
        <v>100</v>
      </c>
      <c r="E104" s="8" t="s">
        <v>196</v>
      </c>
      <c r="F104" s="8" t="s">
        <v>197</v>
      </c>
      <c r="G104" s="9" t="s">
        <v>194</v>
      </c>
      <c r="H104" s="9" t="s">
        <v>183</v>
      </c>
      <c r="I104" s="9" t="s">
        <v>518</v>
      </c>
      <c r="J104" s="8" t="s">
        <v>256</v>
      </c>
      <c r="K104" s="9" t="s">
        <v>254</v>
      </c>
      <c r="L104" s="14">
        <v>404582670</v>
      </c>
      <c r="M104" s="11">
        <v>92.254000000000005</v>
      </c>
      <c r="N104" s="11">
        <v>86.941000000000003</v>
      </c>
      <c r="O104" s="11">
        <v>76.900000000000006</v>
      </c>
      <c r="P104" s="16">
        <v>700</v>
      </c>
      <c r="Q104" s="12">
        <v>15340080</v>
      </c>
      <c r="R104" s="14">
        <v>292</v>
      </c>
      <c r="S104" s="14">
        <v>188.22</v>
      </c>
      <c r="T104" s="14">
        <v>85346713.799999997</v>
      </c>
      <c r="U104" s="10">
        <v>2887309857.5999999</v>
      </c>
    </row>
    <row r="105" spans="1:23" ht="15" customHeight="1" x14ac:dyDescent="0.25">
      <c r="A105" s="8" t="s">
        <v>466</v>
      </c>
      <c r="B105" s="32" t="s">
        <v>314</v>
      </c>
      <c r="C105" s="32" t="s">
        <v>448</v>
      </c>
      <c r="D105" s="33">
        <v>100</v>
      </c>
      <c r="E105" s="8" t="s">
        <v>198</v>
      </c>
      <c r="F105" s="8" t="s">
        <v>199</v>
      </c>
      <c r="G105" s="9" t="s">
        <v>257</v>
      </c>
      <c r="H105" s="9" t="s">
        <v>187</v>
      </c>
      <c r="I105" s="9" t="s">
        <v>518</v>
      </c>
      <c r="J105" s="8" t="s">
        <v>258</v>
      </c>
      <c r="K105" s="9" t="s">
        <v>228</v>
      </c>
      <c r="L105" s="14">
        <v>320474000</v>
      </c>
      <c r="M105" s="11">
        <v>40</v>
      </c>
      <c r="N105" s="11">
        <v>39.75</v>
      </c>
      <c r="O105" s="11">
        <v>23.8</v>
      </c>
      <c r="P105" s="16">
        <v>202</v>
      </c>
      <c r="Q105" s="12">
        <v>4426708.8</v>
      </c>
      <c r="R105" s="14">
        <v>292</v>
      </c>
      <c r="S105" s="14">
        <v>186.52</v>
      </c>
      <c r="T105" s="14">
        <v>36451664.649999999</v>
      </c>
      <c r="U105" s="10">
        <v>825669725.38</v>
      </c>
    </row>
    <row r="106" spans="1:23" ht="15" customHeight="1" x14ac:dyDescent="0.25">
      <c r="A106" s="8" t="s">
        <v>465</v>
      </c>
      <c r="B106" s="32" t="s">
        <v>449</v>
      </c>
      <c r="C106" s="32" t="s">
        <v>450</v>
      </c>
      <c r="D106" s="33">
        <v>100</v>
      </c>
      <c r="E106" s="8" t="s">
        <v>200</v>
      </c>
      <c r="F106" s="8" t="s">
        <v>201</v>
      </c>
      <c r="G106" s="9" t="s">
        <v>257</v>
      </c>
      <c r="H106" s="9" t="s">
        <v>187</v>
      </c>
      <c r="I106" s="9" t="s">
        <v>518</v>
      </c>
      <c r="J106" s="8" t="s">
        <v>258</v>
      </c>
      <c r="K106" s="9" t="s">
        <v>228</v>
      </c>
      <c r="L106" s="14">
        <v>140300000</v>
      </c>
      <c r="M106" s="11">
        <v>64.8</v>
      </c>
      <c r="N106" s="11">
        <v>39.5</v>
      </c>
      <c r="O106" s="11">
        <v>19.5</v>
      </c>
      <c r="P106" s="16">
        <v>80</v>
      </c>
      <c r="Q106" s="12">
        <v>1753152</v>
      </c>
      <c r="R106" s="14">
        <v>292</v>
      </c>
      <c r="S106" s="14">
        <v>188.22</v>
      </c>
      <c r="T106" s="14">
        <v>15335132.43</v>
      </c>
      <c r="U106" s="10">
        <v>329978269.44</v>
      </c>
    </row>
    <row r="107" spans="1:23" ht="15" customHeight="1" x14ac:dyDescent="0.25">
      <c r="A107" s="8" t="s">
        <v>202</v>
      </c>
      <c r="B107" s="32" t="s">
        <v>203</v>
      </c>
      <c r="C107" s="32" t="s">
        <v>451</v>
      </c>
      <c r="D107" s="33">
        <v>100</v>
      </c>
      <c r="E107" s="8" t="s">
        <v>203</v>
      </c>
      <c r="F107" s="8" t="s">
        <v>204</v>
      </c>
      <c r="G107" s="9" t="s">
        <v>257</v>
      </c>
      <c r="H107" s="9" t="s">
        <v>187</v>
      </c>
      <c r="I107" s="9" t="s">
        <v>516</v>
      </c>
      <c r="J107" s="8" t="s">
        <v>258</v>
      </c>
      <c r="K107" s="9" t="s">
        <v>228</v>
      </c>
      <c r="L107" s="14">
        <v>50000000</v>
      </c>
      <c r="M107" s="11">
        <v>40.200000000000003</v>
      </c>
      <c r="N107" s="11">
        <v>42.3</v>
      </c>
      <c r="O107" s="11">
        <v>16</v>
      </c>
      <c r="P107" s="16">
        <v>69</v>
      </c>
      <c r="Q107" s="12">
        <v>1512093.6</v>
      </c>
      <c r="R107" s="14">
        <v>292</v>
      </c>
      <c r="S107" s="14">
        <v>188.9</v>
      </c>
      <c r="T107" s="14">
        <v>12660785.85</v>
      </c>
      <c r="U107" s="10">
        <v>285634481.04000002</v>
      </c>
    </row>
    <row r="108" spans="1:23" ht="15" customHeight="1" x14ac:dyDescent="0.25">
      <c r="A108" s="8" t="s">
        <v>205</v>
      </c>
      <c r="B108" s="32" t="s">
        <v>312</v>
      </c>
      <c r="C108" s="32" t="s">
        <v>439</v>
      </c>
      <c r="D108" s="33">
        <v>100</v>
      </c>
      <c r="E108" s="8" t="s">
        <v>206</v>
      </c>
      <c r="F108" s="8" t="s">
        <v>207</v>
      </c>
      <c r="G108" s="9" t="s">
        <v>257</v>
      </c>
      <c r="H108" s="9" t="s">
        <v>187</v>
      </c>
      <c r="I108" s="9" t="s">
        <v>516</v>
      </c>
      <c r="J108" s="8" t="s">
        <v>258</v>
      </c>
      <c r="K108" s="9" t="s">
        <v>228</v>
      </c>
      <c r="L108" s="14">
        <v>42700000</v>
      </c>
      <c r="M108" s="11">
        <v>9.6199999999999992</v>
      </c>
      <c r="N108" s="11">
        <v>10</v>
      </c>
      <c r="O108" s="11">
        <v>5.2</v>
      </c>
      <c r="P108" s="16">
        <v>32</v>
      </c>
      <c r="Q108" s="12">
        <v>701260.80000000005</v>
      </c>
      <c r="R108" s="14">
        <v>292</v>
      </c>
      <c r="S108" s="14">
        <v>188.94</v>
      </c>
      <c r="T108" s="14">
        <v>5967718.4800000004</v>
      </c>
      <c r="U108" s="10">
        <v>132496215.55</v>
      </c>
    </row>
    <row r="109" spans="1:23" ht="15" customHeight="1" x14ac:dyDescent="0.25">
      <c r="A109" s="8" t="s">
        <v>208</v>
      </c>
      <c r="B109" s="32" t="s">
        <v>315</v>
      </c>
      <c r="C109" s="32" t="s">
        <v>440</v>
      </c>
      <c r="D109" s="33">
        <v>100</v>
      </c>
      <c r="E109" s="8" t="s">
        <v>209</v>
      </c>
      <c r="F109" s="8" t="s">
        <v>210</v>
      </c>
      <c r="G109" s="9" t="s">
        <v>218</v>
      </c>
      <c r="H109" s="9" t="s">
        <v>183</v>
      </c>
      <c r="I109" s="9" t="s">
        <v>518</v>
      </c>
      <c r="J109" s="8" t="s">
        <v>256</v>
      </c>
      <c r="K109" s="9" t="s">
        <v>220</v>
      </c>
      <c r="L109" s="14">
        <v>121851000</v>
      </c>
      <c r="M109" s="11">
        <v>37.363999999999997</v>
      </c>
      <c r="N109" s="11">
        <v>31.106999999999999</v>
      </c>
      <c r="O109" s="11">
        <v>34.9</v>
      </c>
      <c r="P109" s="16">
        <v>334</v>
      </c>
      <c r="Q109" s="12">
        <v>7319409.5999999996</v>
      </c>
      <c r="R109" s="14">
        <v>292</v>
      </c>
      <c r="S109" s="14">
        <v>188.9</v>
      </c>
      <c r="T109" s="14">
        <v>25326788.16</v>
      </c>
      <c r="U109" s="10">
        <v>1382636473.4400001</v>
      </c>
    </row>
    <row r="110" spans="1:23" s="4" customFormat="1" ht="15" customHeight="1" x14ac:dyDescent="0.25">
      <c r="A110" s="17" t="s">
        <v>68</v>
      </c>
      <c r="B110" s="17"/>
      <c r="C110" s="17"/>
      <c r="D110" s="18"/>
      <c r="E110" s="17" t="s">
        <v>68</v>
      </c>
      <c r="F110" s="17" t="s">
        <v>68</v>
      </c>
      <c r="G110" s="18" t="s">
        <v>68</v>
      </c>
      <c r="H110" s="18" t="s">
        <v>68</v>
      </c>
      <c r="I110" s="18"/>
      <c r="J110" s="18" t="s">
        <v>68</v>
      </c>
      <c r="K110" s="18" t="s">
        <v>68</v>
      </c>
      <c r="L110" s="23">
        <f t="shared" ref="L110:Q110" si="1">SUM(L101:L109)</f>
        <v>2828388660</v>
      </c>
      <c r="M110" s="20">
        <f t="shared" si="1"/>
        <v>963.75800000000004</v>
      </c>
      <c r="N110" s="20">
        <f t="shared" si="1"/>
        <v>929.08799999999997</v>
      </c>
      <c r="O110" s="20">
        <f t="shared" si="1"/>
        <v>795.1</v>
      </c>
      <c r="P110" s="21">
        <f t="shared" si="1"/>
        <v>7426</v>
      </c>
      <c r="Q110" s="22">
        <f t="shared" si="1"/>
        <v>162736334.40000001</v>
      </c>
      <c r="R110" s="23"/>
      <c r="S110" s="23"/>
      <c r="T110" s="23">
        <f>SUM(T101:T109)</f>
        <v>953117503.90999997</v>
      </c>
      <c r="U110" s="19">
        <f>SUM(U101:U109)</f>
        <v>30721402243.369999</v>
      </c>
    </row>
    <row r="111" spans="1:23" ht="15" customHeight="1" x14ac:dyDescent="0.25">
      <c r="U111" s="56"/>
      <c r="W111" s="56"/>
    </row>
    <row r="112" spans="1:23" ht="15" customHeight="1" x14ac:dyDescent="0.25">
      <c r="B112" s="66" t="s">
        <v>357</v>
      </c>
      <c r="C112" s="67"/>
    </row>
    <row r="113" spans="2:5" ht="15" customHeight="1" x14ac:dyDescent="0.25">
      <c r="B113" s="24" t="s">
        <v>358</v>
      </c>
      <c r="C113" s="25">
        <f>L34+L82+L97+L110</f>
        <v>11162473980</v>
      </c>
    </row>
    <row r="114" spans="2:5" ht="15" customHeight="1" x14ac:dyDescent="0.25">
      <c r="B114" s="24" t="s">
        <v>359</v>
      </c>
      <c r="C114" s="26">
        <f>M34+M82+M97+M110</f>
        <v>2979.1379999999999</v>
      </c>
    </row>
    <row r="115" spans="2:5" ht="15" customHeight="1" x14ac:dyDescent="0.25">
      <c r="B115" s="24" t="s">
        <v>360</v>
      </c>
      <c r="C115" s="26">
        <f>N97</f>
        <v>695.84399999999994</v>
      </c>
    </row>
    <row r="116" spans="2:5" ht="15" customHeight="1" x14ac:dyDescent="0.25">
      <c r="B116" s="24" t="s">
        <v>361</v>
      </c>
      <c r="C116" s="26">
        <f>N110</f>
        <v>929.08799999999997</v>
      </c>
    </row>
    <row r="117" spans="2:5" ht="15" customHeight="1" x14ac:dyDescent="0.25">
      <c r="B117" s="24" t="s">
        <v>362</v>
      </c>
      <c r="C117" s="26">
        <f>N34+N82+O97+O110</f>
        <v>1702.46</v>
      </c>
    </row>
    <row r="118" spans="2:5" ht="15" customHeight="1" x14ac:dyDescent="0.25">
      <c r="B118" s="24" t="s">
        <v>363</v>
      </c>
      <c r="C118" s="31">
        <f>O34+O82+P97+P110</f>
        <v>11552</v>
      </c>
    </row>
    <row r="119" spans="2:5" ht="15" customHeight="1" x14ac:dyDescent="0.25">
      <c r="B119" s="24" t="s">
        <v>364</v>
      </c>
      <c r="C119" s="26">
        <f>C118*C127</f>
        <v>1155.2</v>
      </c>
    </row>
    <row r="120" spans="2:5" ht="15" customHeight="1" x14ac:dyDescent="0.25">
      <c r="B120" s="24" t="s">
        <v>365</v>
      </c>
      <c r="C120" s="26">
        <f>P34+P82+Q97+Q110</f>
        <v>250148822.40000001</v>
      </c>
    </row>
    <row r="121" spans="2:5" ht="15" customHeight="1" x14ac:dyDescent="0.25">
      <c r="B121" s="24" t="s">
        <v>366</v>
      </c>
      <c r="C121" s="25">
        <f>T110</f>
        <v>953117503.90999997</v>
      </c>
    </row>
    <row r="122" spans="2:5" ht="15" customHeight="1" x14ac:dyDescent="0.25">
      <c r="B122" s="24" t="s">
        <v>367</v>
      </c>
      <c r="C122" s="25">
        <f>S34+S82+T97+U110</f>
        <v>44048925758.839996</v>
      </c>
    </row>
    <row r="123" spans="2:5" ht="15" customHeight="1" x14ac:dyDescent="0.25">
      <c r="B123" s="24" t="s">
        <v>368</v>
      </c>
      <c r="C123" s="25">
        <f>C122/C120</f>
        <v>176.09087796705131</v>
      </c>
    </row>
    <row r="124" spans="2:5" ht="15" customHeight="1" x14ac:dyDescent="0.25">
      <c r="B124" s="24" t="s">
        <v>369</v>
      </c>
      <c r="C124" s="25">
        <f>MAX(R7:R33,R38:R81,S86:S96,S101:S109)</f>
        <v>234.63</v>
      </c>
    </row>
    <row r="125" spans="2:5" ht="15" customHeight="1" x14ac:dyDescent="0.25">
      <c r="B125" s="24" t="s">
        <v>515</v>
      </c>
      <c r="C125" s="25">
        <v>22421589899.990002</v>
      </c>
      <c r="E125" s="56"/>
    </row>
    <row r="126" spans="2:5" ht="15" customHeight="1" x14ac:dyDescent="0.25">
      <c r="B126" s="24" t="s">
        <v>514</v>
      </c>
      <c r="C126" s="28">
        <v>0.33729999999999999</v>
      </c>
      <c r="E126" s="57"/>
    </row>
    <row r="127" spans="2:5" ht="15" customHeight="1" x14ac:dyDescent="0.25">
      <c r="B127" s="24" t="s">
        <v>370</v>
      </c>
      <c r="C127" s="27">
        <v>0.1</v>
      </c>
    </row>
    <row r="128" spans="2:5" ht="15" customHeight="1" x14ac:dyDescent="0.25">
      <c r="B128" s="24" t="s">
        <v>513</v>
      </c>
      <c r="C128" s="27">
        <v>91</v>
      </c>
    </row>
    <row r="129" spans="2:3" ht="15" customHeight="1" x14ac:dyDescent="0.25">
      <c r="B129" s="24" t="s">
        <v>373</v>
      </c>
      <c r="C129" s="29">
        <v>0.41666666666666669</v>
      </c>
    </row>
    <row r="130" spans="2:3" ht="15" customHeight="1" x14ac:dyDescent="0.25">
      <c r="B130" s="24" t="s">
        <v>372</v>
      </c>
      <c r="C130" s="29">
        <v>0.5854166666666667</v>
      </c>
    </row>
    <row r="131" spans="2:3" ht="15" customHeight="1" x14ac:dyDescent="0.25">
      <c r="B131" s="24" t="s">
        <v>371</v>
      </c>
      <c r="C131" s="29">
        <v>0.16874999999999998</v>
      </c>
    </row>
  </sheetData>
  <mergeCells count="7">
    <mergeCell ref="A2:S2"/>
    <mergeCell ref="A3:S3"/>
    <mergeCell ref="A99:S99"/>
    <mergeCell ref="B112:C112"/>
    <mergeCell ref="A84:S84"/>
    <mergeCell ref="A36:S36"/>
    <mergeCell ref="A5:S5"/>
  </mergeCells>
  <printOptions horizontalCentered="1" verticalCentered="1"/>
  <pageMargins left="0.31496062992125984" right="0.31496062992125984" top="0.47244094488188981" bottom="0.47244094488188981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showGridLines="0" zoomScaleNormal="100" workbookViewId="0">
      <selection activeCell="A6" sqref="A6"/>
    </sheetView>
  </sheetViews>
  <sheetFormatPr defaultColWidth="8.85546875" defaultRowHeight="15" customHeight="1" x14ac:dyDescent="0.25"/>
  <cols>
    <col min="1" max="1" width="14.5703125" style="2" bestFit="1" customWidth="1"/>
    <col min="2" max="2" width="42.28515625" style="2" bestFit="1" customWidth="1"/>
    <col min="3" max="3" width="19.85546875" style="2" customWidth="1"/>
    <col min="4" max="4" width="14.85546875" style="2" bestFit="1" customWidth="1"/>
    <col min="5" max="5" width="15.85546875" style="2" bestFit="1" customWidth="1"/>
    <col min="6" max="6" width="14.85546875" style="2" bestFit="1" customWidth="1"/>
    <col min="7" max="7" width="13.42578125" style="2" bestFit="1" customWidth="1"/>
    <col min="8" max="8" width="15.85546875" style="2" bestFit="1" customWidth="1"/>
    <col min="9" max="9" width="12.7109375" style="2" bestFit="1" customWidth="1"/>
    <col min="10" max="10" width="8.85546875" style="2" customWidth="1"/>
    <col min="11" max="16384" width="8.85546875" style="2"/>
  </cols>
  <sheetData>
    <row r="2" spans="1:9" s="1" customFormat="1" ht="15" customHeight="1" x14ac:dyDescent="0.25">
      <c r="A2" s="70" t="s">
        <v>0</v>
      </c>
      <c r="B2" s="70"/>
      <c r="C2" s="70"/>
      <c r="D2" s="70"/>
      <c r="E2" s="70"/>
      <c r="F2" s="70"/>
      <c r="G2" s="70"/>
      <c r="H2" s="70"/>
      <c r="I2" s="70"/>
    </row>
    <row r="3" spans="1:9" s="1" customFormat="1" ht="15" customHeight="1" x14ac:dyDescent="0.25">
      <c r="A3" s="71" t="s">
        <v>259</v>
      </c>
      <c r="B3" s="71"/>
      <c r="C3" s="71"/>
      <c r="D3" s="71"/>
      <c r="E3" s="71"/>
      <c r="F3" s="71"/>
      <c r="G3" s="71"/>
      <c r="H3" s="71"/>
      <c r="I3" s="71"/>
    </row>
    <row r="6" spans="1:9" s="6" customFormat="1" ht="45" customHeight="1" x14ac:dyDescent="0.25">
      <c r="A6" s="50" t="s">
        <v>486</v>
      </c>
      <c r="B6" s="51" t="s">
        <v>340</v>
      </c>
      <c r="C6" s="51" t="s">
        <v>341</v>
      </c>
      <c r="D6" s="52" t="s">
        <v>260</v>
      </c>
      <c r="E6" s="52" t="s">
        <v>261</v>
      </c>
      <c r="F6" s="52" t="s">
        <v>262</v>
      </c>
      <c r="G6" s="52" t="s">
        <v>263</v>
      </c>
      <c r="H6" s="52" t="s">
        <v>484</v>
      </c>
      <c r="I6" s="53" t="s">
        <v>485</v>
      </c>
    </row>
    <row r="7" spans="1:9" ht="15" customHeight="1" x14ac:dyDescent="0.25">
      <c r="A7" s="8" t="s">
        <v>264</v>
      </c>
      <c r="B7" s="8" t="s">
        <v>287</v>
      </c>
      <c r="C7" s="8" t="s">
        <v>487</v>
      </c>
      <c r="D7" s="12">
        <v>2819380.747</v>
      </c>
      <c r="E7" s="12">
        <v>10143945.403999999</v>
      </c>
      <c r="F7" s="12">
        <v>1979120.7549999999</v>
      </c>
      <c r="G7" s="12">
        <v>650235.69999999995</v>
      </c>
      <c r="H7" s="12">
        <f>SUM(D7:G7)</f>
        <v>15592682.605999999</v>
      </c>
      <c r="I7" s="36">
        <v>6.2333623479899597E-2</v>
      </c>
    </row>
    <row r="8" spans="1:9" ht="15" customHeight="1" x14ac:dyDescent="0.25">
      <c r="A8" s="8" t="s">
        <v>265</v>
      </c>
      <c r="B8" s="8" t="s">
        <v>288</v>
      </c>
      <c r="C8" s="8" t="s">
        <v>488</v>
      </c>
      <c r="D8" s="12">
        <v>271388.24699999997</v>
      </c>
      <c r="E8" s="12">
        <v>976437.272</v>
      </c>
      <c r="F8" s="12">
        <v>190506.55499999999</v>
      </c>
      <c r="G8" s="12">
        <v>62590.474999999999</v>
      </c>
      <c r="H8" s="12">
        <f t="shared" ref="H8:H15" si="0">SUM(D8:G8)</f>
        <v>1500922.5489999999</v>
      </c>
      <c r="I8" s="36">
        <v>6.0001183121920695E-3</v>
      </c>
    </row>
    <row r="9" spans="1:9" ht="15" customHeight="1" x14ac:dyDescent="0.25">
      <c r="A9" s="8" t="s">
        <v>266</v>
      </c>
      <c r="B9" s="8" t="s">
        <v>289</v>
      </c>
      <c r="C9" s="8" t="s">
        <v>489</v>
      </c>
      <c r="D9" s="12">
        <v>3990937.3089999999</v>
      </c>
      <c r="E9" s="12">
        <v>14359128.783</v>
      </c>
      <c r="F9" s="12">
        <v>2801518.31</v>
      </c>
      <c r="G9" s="12">
        <v>920432.62</v>
      </c>
      <c r="H9" s="12">
        <f t="shared" si="0"/>
        <v>22072017.022</v>
      </c>
      <c r="I9" s="36">
        <v>8.823554267267239E-2</v>
      </c>
    </row>
    <row r="10" spans="1:9" ht="15" customHeight="1" x14ac:dyDescent="0.25">
      <c r="A10" s="8" t="s">
        <v>267</v>
      </c>
      <c r="B10" s="8" t="s">
        <v>290</v>
      </c>
      <c r="C10" s="8" t="s">
        <v>490</v>
      </c>
      <c r="D10" s="12">
        <v>3554804.8760000002</v>
      </c>
      <c r="E10" s="12">
        <v>12789952.82</v>
      </c>
      <c r="F10" s="12">
        <v>2495366.4</v>
      </c>
      <c r="G10" s="12">
        <v>819847.03500000003</v>
      </c>
      <c r="H10" s="12">
        <f t="shared" si="0"/>
        <v>19659971.131000001</v>
      </c>
      <c r="I10" s="36">
        <v>7.8593099018853904E-2</v>
      </c>
    </row>
    <row r="11" spans="1:9" ht="15" customHeight="1" x14ac:dyDescent="0.25">
      <c r="A11" s="8" t="s">
        <v>268</v>
      </c>
      <c r="B11" s="8" t="s">
        <v>291</v>
      </c>
      <c r="C11" s="8" t="s">
        <v>491</v>
      </c>
      <c r="D11" s="12">
        <v>4049801.8139999998</v>
      </c>
      <c r="E11" s="12">
        <v>14570919.378</v>
      </c>
      <c r="F11" s="12">
        <v>2842839.4350000001</v>
      </c>
      <c r="G11" s="12">
        <v>934008.53500000003</v>
      </c>
      <c r="H11" s="12">
        <f t="shared" si="0"/>
        <v>22397569.162</v>
      </c>
      <c r="I11" s="36">
        <v>8.9536976785457703E-2</v>
      </c>
    </row>
    <row r="12" spans="1:9" ht="15" customHeight="1" x14ac:dyDescent="0.25">
      <c r="A12" s="8" t="s">
        <v>269</v>
      </c>
      <c r="B12" s="8" t="s">
        <v>292</v>
      </c>
      <c r="C12" s="8" t="s">
        <v>492</v>
      </c>
      <c r="D12" s="12">
        <v>6880267.4289999995</v>
      </c>
      <c r="E12" s="12">
        <v>24754747.471000001</v>
      </c>
      <c r="F12" s="12">
        <v>4829741.4950000001</v>
      </c>
      <c r="G12" s="12">
        <v>1586800.78</v>
      </c>
      <c r="H12" s="12">
        <f t="shared" si="0"/>
        <v>38051557.174999997</v>
      </c>
      <c r="I12" s="36">
        <v>0.15211567552036201</v>
      </c>
    </row>
    <row r="13" spans="1:9" ht="15" customHeight="1" x14ac:dyDescent="0.25">
      <c r="A13" s="8" t="s">
        <v>270</v>
      </c>
      <c r="B13" s="8" t="s">
        <v>293</v>
      </c>
      <c r="C13" s="8" t="s">
        <v>493</v>
      </c>
      <c r="D13" s="12">
        <v>767914.34299999999</v>
      </c>
      <c r="E13" s="12">
        <v>2762904.8790000002</v>
      </c>
      <c r="F13" s="12">
        <v>539052.80000000005</v>
      </c>
      <c r="G13" s="12">
        <v>177104.59</v>
      </c>
      <c r="H13" s="12">
        <f t="shared" si="0"/>
        <v>4246976.6119999997</v>
      </c>
      <c r="I13" s="36">
        <v>1.6977799562244898E-2</v>
      </c>
    </row>
    <row r="14" spans="1:9" ht="15" customHeight="1" x14ac:dyDescent="0.25">
      <c r="A14" s="8" t="s">
        <v>271</v>
      </c>
      <c r="B14" s="8" t="s">
        <v>294</v>
      </c>
      <c r="C14" s="8" t="s">
        <v>494</v>
      </c>
      <c r="D14" s="12">
        <v>5313095.41</v>
      </c>
      <c r="E14" s="12">
        <v>19116166.07</v>
      </c>
      <c r="F14" s="12">
        <v>3729633.68</v>
      </c>
      <c r="G14" s="12">
        <v>1225362.835</v>
      </c>
      <c r="H14" s="12">
        <f t="shared" si="0"/>
        <v>29384257.995000001</v>
      </c>
      <c r="I14" s="36">
        <v>0.117467104985169</v>
      </c>
    </row>
    <row r="15" spans="1:9" ht="15" customHeight="1" x14ac:dyDescent="0.25">
      <c r="A15" s="8" t="s">
        <v>272</v>
      </c>
      <c r="B15" s="8" t="s">
        <v>295</v>
      </c>
      <c r="C15" s="8" t="s">
        <v>495</v>
      </c>
      <c r="D15" s="12">
        <v>17582905.824999999</v>
      </c>
      <c r="E15" s="12">
        <v>63262132.322999999</v>
      </c>
      <c r="F15" s="12">
        <v>12342672.57</v>
      </c>
      <c r="G15" s="12">
        <v>4055157.43</v>
      </c>
      <c r="H15" s="12">
        <f t="shared" si="0"/>
        <v>97242868.148000002</v>
      </c>
      <c r="I15" s="36">
        <v>0.38874005966314795</v>
      </c>
    </row>
    <row r="16" spans="1:9" s="4" customFormat="1" ht="15" customHeight="1" x14ac:dyDescent="0.25">
      <c r="A16" s="37"/>
      <c r="B16" s="37"/>
      <c r="C16" s="37" t="s">
        <v>273</v>
      </c>
      <c r="D16" s="38">
        <f>SUM(D7:D15)</f>
        <v>45230496</v>
      </c>
      <c r="E16" s="38">
        <f t="shared" ref="E16:H16" si="1">SUM(E7:E15)</f>
        <v>162736334.39999998</v>
      </c>
      <c r="F16" s="38">
        <f t="shared" si="1"/>
        <v>31750452</v>
      </c>
      <c r="G16" s="38">
        <f t="shared" si="1"/>
        <v>10431540</v>
      </c>
      <c r="H16" s="38">
        <f t="shared" si="1"/>
        <v>250148822.40000001</v>
      </c>
      <c r="I16" s="39" t="s">
        <v>68</v>
      </c>
    </row>
    <row r="17" spans="1:9" s="4" customFormat="1" ht="15" customHeight="1" x14ac:dyDescent="0.25">
      <c r="A17" s="37"/>
      <c r="B17" s="37"/>
      <c r="C17" s="37" t="s">
        <v>274</v>
      </c>
      <c r="D17" s="40">
        <v>1720</v>
      </c>
      <c r="E17" s="40">
        <v>7426</v>
      </c>
      <c r="F17" s="40">
        <v>1811</v>
      </c>
      <c r="G17" s="40">
        <v>595</v>
      </c>
      <c r="H17" s="40">
        <v>11552</v>
      </c>
      <c r="I17" s="41"/>
    </row>
    <row r="18" spans="1:9" s="4" customFormat="1" ht="15" customHeight="1" x14ac:dyDescent="0.25">
      <c r="A18" s="37"/>
      <c r="B18" s="37"/>
      <c r="C18" s="37" t="s">
        <v>482</v>
      </c>
      <c r="D18" s="15">
        <f>D19/D16</f>
        <v>205.78097674431871</v>
      </c>
      <c r="E18" s="15">
        <f t="shared" ref="E18:H18" si="2">E19/E16</f>
        <v>188.78022757878958</v>
      </c>
      <c r="F18" s="15">
        <f t="shared" si="2"/>
        <v>98.885494202098286</v>
      </c>
      <c r="G18" s="15">
        <f t="shared" si="2"/>
        <v>84.387226890756295</v>
      </c>
      <c r="H18" s="15">
        <f t="shared" si="2"/>
        <v>176.09087796705131</v>
      </c>
      <c r="I18" s="42"/>
    </row>
    <row r="19" spans="1:9" s="4" customFormat="1" ht="15" customHeight="1" x14ac:dyDescent="0.25">
      <c r="A19" s="37"/>
      <c r="B19" s="37"/>
      <c r="C19" s="37" t="s">
        <v>214</v>
      </c>
      <c r="D19" s="15">
        <v>9307575645.5100002</v>
      </c>
      <c r="E19" s="15">
        <v>30721402243.369999</v>
      </c>
      <c r="F19" s="15">
        <v>3139659137.1599998</v>
      </c>
      <c r="G19" s="15">
        <v>880288732.79999995</v>
      </c>
      <c r="H19" s="15">
        <v>44048925758.839996</v>
      </c>
      <c r="I19" s="42"/>
    </row>
    <row r="20" spans="1:9" s="4" customFormat="1" ht="15" customHeight="1" x14ac:dyDescent="0.25">
      <c r="A20" s="37"/>
      <c r="B20" s="37"/>
      <c r="C20" s="37" t="s">
        <v>481</v>
      </c>
      <c r="D20" s="13">
        <f>MAX(vendedor!$R$7:$R$33)</f>
        <v>234.63</v>
      </c>
      <c r="E20" s="15">
        <f>MAX(vendedor!$S$101:$S$109)</f>
        <v>188.95</v>
      </c>
      <c r="F20" s="15">
        <f>MAX(vendedor!$R$38:$R$81)</f>
        <v>99.88</v>
      </c>
      <c r="G20" s="15">
        <f>MAX(vendedor!$S$86:$S$96)</f>
        <v>84.9</v>
      </c>
      <c r="H20" s="15">
        <f>MAX(D20:G20)</f>
        <v>234.63</v>
      </c>
      <c r="I20" s="42"/>
    </row>
  </sheetData>
  <mergeCells count="2">
    <mergeCell ref="A2:I2"/>
    <mergeCell ref="A3:I3"/>
  </mergeCells>
  <pageMargins left="0.25" right="0.25" top="0.75" bottom="0.75" header="0.3" footer="0.3"/>
  <pageSetup paperSize="9" scale="85" orientation="landscape" r:id="rId1"/>
  <ignoredErrors>
    <ignoredError sqref="I20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9"/>
  <sheetViews>
    <sheetView showGridLines="0" zoomScaleNormal="100" workbookViewId="0">
      <selection activeCell="A6" sqref="A6"/>
    </sheetView>
  </sheetViews>
  <sheetFormatPr defaultColWidth="8.85546875" defaultRowHeight="15" customHeight="1" x14ac:dyDescent="0.25"/>
  <cols>
    <col min="1" max="1" width="26.7109375" style="2" customWidth="1"/>
    <col min="2" max="5" width="14.7109375" style="2" customWidth="1"/>
    <col min="6" max="6" width="3.28515625" style="2" customWidth="1"/>
    <col min="7" max="7" width="26.7109375" style="2" customWidth="1"/>
    <col min="8" max="11" width="14.7109375" style="2" customWidth="1"/>
    <col min="12" max="12" width="8.85546875" style="2" customWidth="1"/>
    <col min="13" max="16384" width="8.85546875" style="2"/>
  </cols>
  <sheetData>
    <row r="2" spans="1:11" s="1" customFormat="1" ht="15" customHeight="1" x14ac:dyDescent="0.25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s="1" customFormat="1" ht="15" customHeight="1" x14ac:dyDescent="0.25">
      <c r="A3" s="71" t="s">
        <v>275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5" spans="1:11" s="4" customFormat="1" ht="15" customHeight="1" x14ac:dyDescent="0.25">
      <c r="A5" s="68" t="s">
        <v>212</v>
      </c>
      <c r="B5" s="68"/>
      <c r="C5" s="68"/>
      <c r="D5" s="68"/>
      <c r="E5" s="68"/>
      <c r="F5" s="68"/>
      <c r="G5" s="68"/>
      <c r="H5" s="68"/>
      <c r="I5" s="68"/>
      <c r="J5" s="68"/>
      <c r="K5" s="68"/>
    </row>
    <row r="6" spans="1:11" s="5" customFormat="1" ht="30" customHeight="1" x14ac:dyDescent="0.25">
      <c r="A6" s="30" t="s">
        <v>343</v>
      </c>
      <c r="B6" s="30" t="s">
        <v>483</v>
      </c>
      <c r="C6" s="35" t="s">
        <v>496</v>
      </c>
      <c r="D6" s="35" t="s">
        <v>497</v>
      </c>
      <c r="E6" s="35" t="s">
        <v>498</v>
      </c>
      <c r="G6" s="30" t="s">
        <v>343</v>
      </c>
      <c r="H6" s="30" t="s">
        <v>483</v>
      </c>
      <c r="I6" s="35" t="s">
        <v>496</v>
      </c>
      <c r="J6" s="35" t="s">
        <v>497</v>
      </c>
      <c r="K6" s="35" t="s">
        <v>498</v>
      </c>
    </row>
    <row r="7" spans="1:11" ht="15" customHeight="1" x14ac:dyDescent="0.25">
      <c r="A7" s="72" t="s">
        <v>36</v>
      </c>
      <c r="B7" s="47" t="s">
        <v>264</v>
      </c>
      <c r="C7" s="48">
        <v>13113.398999999999</v>
      </c>
      <c r="D7" s="48">
        <v>4.9866900155152001E-2</v>
      </c>
      <c r="E7" s="49">
        <f>D7/D16</f>
        <v>6.2333625193939965E-2</v>
      </c>
      <c r="G7" s="72" t="s">
        <v>2</v>
      </c>
      <c r="H7" s="47" t="s">
        <v>264</v>
      </c>
      <c r="I7" s="48">
        <v>114742.24400000001</v>
      </c>
      <c r="J7" s="48">
        <v>0.43633538681512601</v>
      </c>
      <c r="K7" s="49">
        <f>D7/D16</f>
        <v>6.2333625193939965E-2</v>
      </c>
    </row>
    <row r="8" spans="1:11" ht="15" customHeight="1" x14ac:dyDescent="0.25">
      <c r="A8" s="72"/>
      <c r="B8" s="47" t="s">
        <v>265</v>
      </c>
      <c r="C8" s="48">
        <v>1262.2750000000001</v>
      </c>
      <c r="D8" s="48">
        <v>4.8001087584801198E-3</v>
      </c>
      <c r="E8" s="49">
        <f>D8/D16</f>
        <v>6.0001359481001463E-3</v>
      </c>
      <c r="G8" s="72"/>
      <c r="H8" s="47" t="s">
        <v>265</v>
      </c>
      <c r="I8" s="48">
        <v>11044.866</v>
      </c>
      <c r="J8" s="48">
        <v>4.20007985762526E-2</v>
      </c>
      <c r="K8" s="49">
        <f>D8/D16</f>
        <v>6.0001359481001463E-3</v>
      </c>
    </row>
    <row r="9" spans="1:11" ht="15" customHeight="1" x14ac:dyDescent="0.25">
      <c r="A9" s="72"/>
      <c r="B9" s="47" t="s">
        <v>266</v>
      </c>
      <c r="C9" s="48">
        <v>18562.508000000002</v>
      </c>
      <c r="D9" s="48">
        <v>7.0588467037814503E-2</v>
      </c>
      <c r="E9" s="49">
        <f>D9/D16</f>
        <v>8.8235583797268077E-2</v>
      </c>
      <c r="G9" s="72"/>
      <c r="H9" s="47" t="s">
        <v>266</v>
      </c>
      <c r="I9" s="48">
        <v>162421.85800000001</v>
      </c>
      <c r="J9" s="48">
        <v>0.61764875574214395</v>
      </c>
      <c r="K9" s="49">
        <f>D9/D16</f>
        <v>8.8235583797268077E-2</v>
      </c>
    </row>
    <row r="10" spans="1:11" ht="15" customHeight="1" x14ac:dyDescent="0.25">
      <c r="A10" s="72"/>
      <c r="B10" s="47" t="s">
        <v>267</v>
      </c>
      <c r="C10" s="48">
        <v>16533.963</v>
      </c>
      <c r="D10" s="48">
        <v>6.2874429588390998E-2</v>
      </c>
      <c r="E10" s="49">
        <f>D10/D16</f>
        <v>7.8593036985488696E-2</v>
      </c>
      <c r="G10" s="72"/>
      <c r="H10" s="47" t="s">
        <v>267</v>
      </c>
      <c r="I10" s="48">
        <v>144672.291</v>
      </c>
      <c r="J10" s="48">
        <v>0.55015169526330199</v>
      </c>
      <c r="K10" s="49">
        <f>D10/D16</f>
        <v>7.8593036985488696E-2</v>
      </c>
    </row>
    <row r="11" spans="1:11" ht="15" customHeight="1" x14ac:dyDescent="0.25">
      <c r="A11" s="72"/>
      <c r="B11" s="47" t="s">
        <v>268</v>
      </c>
      <c r="C11" s="48">
        <v>18836.282999999999</v>
      </c>
      <c r="D11" s="48">
        <v>7.1629563292872206E-2</v>
      </c>
      <c r="E11" s="49">
        <f>D11/D16</f>
        <v>8.9536954116090209E-2</v>
      </c>
      <c r="G11" s="72"/>
      <c r="H11" s="47" t="s">
        <v>268</v>
      </c>
      <c r="I11" s="48">
        <v>164817.511</v>
      </c>
      <c r="J11" s="48">
        <v>0.62675881095798702</v>
      </c>
      <c r="K11" s="49">
        <f>D11/D16</f>
        <v>8.9536954116090209E-2</v>
      </c>
    </row>
    <row r="12" spans="1:11" ht="15" customHeight="1" x14ac:dyDescent="0.25">
      <c r="A12" s="72"/>
      <c r="B12" s="47" t="s">
        <v>269</v>
      </c>
      <c r="C12" s="48">
        <v>32001.25</v>
      </c>
      <c r="D12" s="48">
        <v>0.121692563353716</v>
      </c>
      <c r="E12" s="49">
        <f>D12/D16</f>
        <v>0.1521157041921449</v>
      </c>
      <c r="G12" s="72"/>
      <c r="H12" s="47" t="s">
        <v>269</v>
      </c>
      <c r="I12" s="48">
        <v>280010.88199999998</v>
      </c>
      <c r="J12" s="48">
        <v>1.0648097182927201</v>
      </c>
      <c r="K12" s="49">
        <f>D12/D16</f>
        <v>0.1521157041921449</v>
      </c>
    </row>
    <row r="13" spans="1:11" ht="15" customHeight="1" x14ac:dyDescent="0.25">
      <c r="A13" s="72"/>
      <c r="B13" s="47" t="s">
        <v>270</v>
      </c>
      <c r="C13" s="48">
        <v>3571.6819999999998</v>
      </c>
      <c r="D13" s="48">
        <v>1.3582192510115301E-2</v>
      </c>
      <c r="E13" s="49">
        <f>D13/D16</f>
        <v>1.6977740637644116E-2</v>
      </c>
      <c r="G13" s="72"/>
      <c r="H13" s="47" t="s">
        <v>270</v>
      </c>
      <c r="I13" s="48">
        <v>31252.333999999999</v>
      </c>
      <c r="J13" s="48">
        <v>0.11884462748319199</v>
      </c>
      <c r="K13" s="49">
        <f>D13/D16</f>
        <v>1.6977740637644116E-2</v>
      </c>
    </row>
    <row r="14" spans="1:11" ht="15" customHeight="1" x14ac:dyDescent="0.25">
      <c r="A14" s="72"/>
      <c r="B14" s="47" t="s">
        <v>271</v>
      </c>
      <c r="C14" s="48">
        <v>24712.062000000002</v>
      </c>
      <c r="D14" s="48">
        <v>9.3973646983663395E-2</v>
      </c>
      <c r="E14" s="49">
        <f>D14/D16</f>
        <v>0.11746705872957917</v>
      </c>
      <c r="G14" s="72"/>
      <c r="H14" s="47" t="s">
        <v>271</v>
      </c>
      <c r="I14" s="48">
        <v>216230.628</v>
      </c>
      <c r="J14" s="48">
        <v>0.82226973624167199</v>
      </c>
      <c r="K14" s="49">
        <f>D14/D16</f>
        <v>0.11746705872957917</v>
      </c>
    </row>
    <row r="15" spans="1:11" ht="15" customHeight="1" x14ac:dyDescent="0.25">
      <c r="A15" s="72"/>
      <c r="B15" s="47" t="s">
        <v>272</v>
      </c>
      <c r="C15" s="48">
        <v>81780.978000000003</v>
      </c>
      <c r="D15" s="48">
        <v>0.310992128319796</v>
      </c>
      <c r="E15" s="49">
        <f>D15/D16</f>
        <v>0.38874016039974474</v>
      </c>
      <c r="G15" s="72"/>
      <c r="H15" s="47" t="s">
        <v>272</v>
      </c>
      <c r="I15" s="48">
        <v>715583.38600000006</v>
      </c>
      <c r="J15" s="48">
        <v>2.7211804706275999</v>
      </c>
      <c r="K15" s="49">
        <f>D15/D16</f>
        <v>0.38874016039974474</v>
      </c>
    </row>
    <row r="16" spans="1:11" s="4" customFormat="1" ht="15" customHeight="1" x14ac:dyDescent="0.25">
      <c r="A16" s="44"/>
      <c r="B16" s="44" t="s">
        <v>277</v>
      </c>
      <c r="C16" s="45">
        <f>SUM(C7:C15)</f>
        <v>210374.40000000002</v>
      </c>
      <c r="D16" s="45">
        <f>SUM(D7:D15)</f>
        <v>0.80000000000000049</v>
      </c>
      <c r="E16" s="46">
        <f>SUM(E7:E15)</f>
        <v>1</v>
      </c>
      <c r="G16" s="44"/>
      <c r="H16" s="44" t="s">
        <v>277</v>
      </c>
      <c r="I16" s="45">
        <f>SUM(I7:I15)</f>
        <v>1840776</v>
      </c>
      <c r="J16" s="45">
        <f>SUM(J7:J15)</f>
        <v>6.9999999999999947</v>
      </c>
      <c r="K16" s="46">
        <f>SUM(K7:K15)</f>
        <v>1</v>
      </c>
    </row>
    <row r="18" spans="1:11" s="5" customFormat="1" ht="30" customHeight="1" x14ac:dyDescent="0.25">
      <c r="A18" s="30" t="s">
        <v>343</v>
      </c>
      <c r="B18" s="30" t="s">
        <v>483</v>
      </c>
      <c r="C18" s="35" t="s">
        <v>496</v>
      </c>
      <c r="D18" s="35" t="s">
        <v>497</v>
      </c>
      <c r="E18" s="35" t="s">
        <v>498</v>
      </c>
      <c r="G18" s="30" t="s">
        <v>343</v>
      </c>
      <c r="H18" s="30" t="s">
        <v>483</v>
      </c>
      <c r="I18" s="35" t="s">
        <v>496</v>
      </c>
      <c r="J18" s="35" t="s">
        <v>497</v>
      </c>
      <c r="K18" s="35" t="s">
        <v>498</v>
      </c>
    </row>
    <row r="19" spans="1:11" ht="15" customHeight="1" x14ac:dyDescent="0.25">
      <c r="A19" s="72" t="s">
        <v>20</v>
      </c>
      <c r="B19" s="47" t="s">
        <v>264</v>
      </c>
      <c r="C19" s="48">
        <v>49175.256000000001</v>
      </c>
      <c r="D19" s="48">
        <v>0.18700091265857399</v>
      </c>
      <c r="E19" s="49">
        <f>D19/D28</f>
        <v>6.2333637552857923E-2</v>
      </c>
      <c r="G19" s="72" t="s">
        <v>66</v>
      </c>
      <c r="H19" s="47" t="s">
        <v>264</v>
      </c>
      <c r="I19" s="48">
        <v>65566.987999999998</v>
      </c>
      <c r="J19" s="48">
        <v>0.24933447415655099</v>
      </c>
      <c r="K19" s="49">
        <f>D19/D28</f>
        <v>6.2333637552857923E-2</v>
      </c>
    </row>
    <row r="20" spans="1:11" ht="15" customHeight="1" x14ac:dyDescent="0.25">
      <c r="A20" s="72"/>
      <c r="B20" s="47" t="s">
        <v>265</v>
      </c>
      <c r="C20" s="48">
        <v>4733.5140000000001</v>
      </c>
      <c r="D20" s="48">
        <v>1.8000342246965399E-2</v>
      </c>
      <c r="E20" s="49">
        <f>D20/D28</f>
        <v>6.0001140823217926E-3</v>
      </c>
      <c r="G20" s="72"/>
      <c r="H20" s="47" t="s">
        <v>265</v>
      </c>
      <c r="I20" s="48">
        <v>6311.3519999999999</v>
      </c>
      <c r="J20" s="48">
        <v>2.4000456329287202E-2</v>
      </c>
      <c r="K20" s="49">
        <f>D20/D28</f>
        <v>6.0001140823217926E-3</v>
      </c>
    </row>
    <row r="21" spans="1:11" ht="15" customHeight="1" x14ac:dyDescent="0.25">
      <c r="A21" s="72"/>
      <c r="B21" s="47" t="s">
        <v>266</v>
      </c>
      <c r="C21" s="48">
        <v>69609.370999999999</v>
      </c>
      <c r="D21" s="48">
        <v>0.26470662209850598</v>
      </c>
      <c r="E21" s="49">
        <f>D21/D28</f>
        <v>8.8235540699501888E-2</v>
      </c>
      <c r="G21" s="72"/>
      <c r="H21" s="47" t="s">
        <v>266</v>
      </c>
      <c r="I21" s="48">
        <v>92812.486999999994</v>
      </c>
      <c r="J21" s="48">
        <v>0.35294213364363702</v>
      </c>
      <c r="K21" s="49">
        <f>D21/D28</f>
        <v>8.8235540699501888E-2</v>
      </c>
    </row>
    <row r="22" spans="1:11" ht="15" customHeight="1" x14ac:dyDescent="0.25">
      <c r="A22" s="72"/>
      <c r="B22" s="47" t="s">
        <v>267</v>
      </c>
      <c r="C22" s="48">
        <v>62002.415999999997</v>
      </c>
      <c r="D22" s="48">
        <v>0.235779319156703</v>
      </c>
      <c r="E22" s="49">
        <f>D22/D28</f>
        <v>7.8593106385567574E-2</v>
      </c>
      <c r="G22" s="72"/>
      <c r="H22" s="47" t="s">
        <v>267</v>
      </c>
      <c r="I22" s="48">
        <v>82669.875</v>
      </c>
      <c r="J22" s="48">
        <v>0.31437237610659902</v>
      </c>
      <c r="K22" s="49">
        <f>D22/D28</f>
        <v>7.8593106385567574E-2</v>
      </c>
    </row>
    <row r="23" spans="1:11" ht="15" customHeight="1" x14ac:dyDescent="0.25">
      <c r="A23" s="72"/>
      <c r="B23" s="47" t="s">
        <v>268</v>
      </c>
      <c r="C23" s="48">
        <v>70636.081999999995</v>
      </c>
      <c r="D23" s="48">
        <v>0.26861094125521001</v>
      </c>
      <c r="E23" s="49">
        <f>D23/D28</f>
        <v>8.9536980418403231E-2</v>
      </c>
      <c r="G23" s="72"/>
      <c r="H23" s="47" t="s">
        <v>268</v>
      </c>
      <c r="I23" s="48">
        <v>94181.445000000007</v>
      </c>
      <c r="J23" s="48">
        <v>0.35814793054668198</v>
      </c>
      <c r="K23" s="49">
        <f>D23/D28</f>
        <v>8.9536980418403231E-2</v>
      </c>
    </row>
    <row r="24" spans="1:11" ht="15" customHeight="1" x14ac:dyDescent="0.25">
      <c r="A24" s="72"/>
      <c r="B24" s="47" t="s">
        <v>269</v>
      </c>
      <c r="C24" s="48">
        <v>120004.641</v>
      </c>
      <c r="D24" s="48">
        <v>0.456346935748836</v>
      </c>
      <c r="E24" s="49">
        <f>D24/D28</f>
        <v>0.15211564524961182</v>
      </c>
      <c r="G24" s="72"/>
      <c r="H24" s="47" t="s">
        <v>269</v>
      </c>
      <c r="I24" s="48">
        <v>160006.21100000001</v>
      </c>
      <c r="J24" s="48">
        <v>0.60846266846156205</v>
      </c>
      <c r="K24" s="49">
        <f>D24/D28</f>
        <v>0.15211564524961182</v>
      </c>
    </row>
    <row r="25" spans="1:11" ht="15" customHeight="1" x14ac:dyDescent="0.25">
      <c r="A25" s="72"/>
      <c r="B25" s="47" t="s">
        <v>270</v>
      </c>
      <c r="C25" s="48">
        <v>13393.864</v>
      </c>
      <c r="D25" s="48">
        <v>5.0933436767971803E-2</v>
      </c>
      <c r="E25" s="49">
        <f>D25/D28</f>
        <v>1.6977812255990581E-2</v>
      </c>
      <c r="G25" s="72"/>
      <c r="H25" s="47" t="s">
        <v>270</v>
      </c>
      <c r="I25" s="48">
        <v>17858.47</v>
      </c>
      <c r="J25" s="48">
        <v>6.7911190715220102E-2</v>
      </c>
      <c r="K25" s="49">
        <f>D25/D28</f>
        <v>1.6977812255990581E-2</v>
      </c>
    </row>
    <row r="26" spans="1:11" ht="15" customHeight="1" x14ac:dyDescent="0.25">
      <c r="A26" s="72"/>
      <c r="B26" s="47" t="s">
        <v>271</v>
      </c>
      <c r="C26" s="48">
        <v>92670.278999999995</v>
      </c>
      <c r="D26" s="48">
        <v>0.35240135301633702</v>
      </c>
      <c r="E26" s="49">
        <f>D26/D28</f>
        <v>0.1174671176721122</v>
      </c>
      <c r="G26" s="72"/>
      <c r="H26" s="47" t="s">
        <v>271</v>
      </c>
      <c r="I26" s="48">
        <v>123560.349</v>
      </c>
      <c r="J26" s="48">
        <v>0.46986838322533497</v>
      </c>
      <c r="K26" s="49">
        <f>D26/D28</f>
        <v>0.1174671176721122</v>
      </c>
    </row>
    <row r="27" spans="1:11" ht="15" customHeight="1" x14ac:dyDescent="0.25">
      <c r="A27" s="72"/>
      <c r="B27" s="47" t="s">
        <v>272</v>
      </c>
      <c r="C27" s="48">
        <v>306678.57699999999</v>
      </c>
      <c r="D27" s="48">
        <v>1.1662201370509</v>
      </c>
      <c r="E27" s="49">
        <f>D27/D28</f>
        <v>0.38874004568363285</v>
      </c>
      <c r="G27" s="72"/>
      <c r="H27" s="47" t="s">
        <v>272</v>
      </c>
      <c r="I27" s="48">
        <v>408904.82299999997</v>
      </c>
      <c r="J27" s="48">
        <v>1.55496038681513</v>
      </c>
      <c r="K27" s="49">
        <f>D27/D28</f>
        <v>0.38874004568363285</v>
      </c>
    </row>
    <row r="28" spans="1:11" s="4" customFormat="1" ht="15" customHeight="1" x14ac:dyDescent="0.25">
      <c r="A28" s="44"/>
      <c r="B28" s="44" t="s">
        <v>277</v>
      </c>
      <c r="C28" s="45">
        <f>SUM(C19:C27)</f>
        <v>788904</v>
      </c>
      <c r="D28" s="45">
        <f>SUM(D19:D27)</f>
        <v>3.0000000000000036</v>
      </c>
      <c r="E28" s="46">
        <f>SUM(E19:E27)</f>
        <v>0.99999999999999978</v>
      </c>
      <c r="G28" s="44"/>
      <c r="H28" s="44" t="s">
        <v>277</v>
      </c>
      <c r="I28" s="45">
        <f>SUM(I19:I27)</f>
        <v>1051872</v>
      </c>
      <c r="J28" s="45">
        <f>SUM(J19:J27)</f>
        <v>4.0000000000000036</v>
      </c>
      <c r="K28" s="46">
        <f>SUM(K19:K27)</f>
        <v>0.99999999999999978</v>
      </c>
    </row>
    <row r="30" spans="1:11" s="5" customFormat="1" ht="30" customHeight="1" x14ac:dyDescent="0.25">
      <c r="A30" s="30" t="s">
        <v>343</v>
      </c>
      <c r="B30" s="30" t="s">
        <v>483</v>
      </c>
      <c r="C30" s="35" t="s">
        <v>496</v>
      </c>
      <c r="D30" s="35" t="s">
        <v>497</v>
      </c>
      <c r="E30" s="35" t="s">
        <v>498</v>
      </c>
      <c r="G30" s="30" t="s">
        <v>343</v>
      </c>
      <c r="H30" s="30" t="s">
        <v>483</v>
      </c>
      <c r="I30" s="35" t="s">
        <v>496</v>
      </c>
      <c r="J30" s="35" t="s">
        <v>497</v>
      </c>
      <c r="K30" s="35" t="s">
        <v>498</v>
      </c>
    </row>
    <row r="31" spans="1:11" ht="15" customHeight="1" x14ac:dyDescent="0.25">
      <c r="A31" s="72" t="s">
        <v>60</v>
      </c>
      <c r="B31" s="47" t="s">
        <v>264</v>
      </c>
      <c r="C31" s="48">
        <v>144247.375</v>
      </c>
      <c r="D31" s="48">
        <v>0.54853584846825498</v>
      </c>
      <c r="E31" s="49">
        <f>D31/D40</f>
        <v>6.2333619144119869E-2</v>
      </c>
      <c r="G31" s="72" t="s">
        <v>41</v>
      </c>
      <c r="H31" s="47" t="s">
        <v>264</v>
      </c>
      <c r="I31" s="48">
        <v>81958.75</v>
      </c>
      <c r="J31" s="48">
        <v>0.31166814973684998</v>
      </c>
      <c r="K31" s="49">
        <f>D31/D40</f>
        <v>6.2333619144119869E-2</v>
      </c>
    </row>
    <row r="32" spans="1:11" ht="15" customHeight="1" x14ac:dyDescent="0.25">
      <c r="A32" s="72"/>
      <c r="B32" s="47" t="s">
        <v>265</v>
      </c>
      <c r="C32" s="48">
        <v>13884.978999999999</v>
      </c>
      <c r="D32" s="48">
        <v>5.2801021417054499E-2</v>
      </c>
      <c r="E32" s="49">
        <f>D32/D40</f>
        <v>6.0001160701198273E-3</v>
      </c>
      <c r="G32" s="72"/>
      <c r="H32" s="47" t="s">
        <v>265</v>
      </c>
      <c r="I32" s="48">
        <v>7889.19</v>
      </c>
      <c r="J32" s="48">
        <v>3.0000570411609001E-2</v>
      </c>
      <c r="K32" s="49">
        <f>D32/D40</f>
        <v>6.0001160701198273E-3</v>
      </c>
    </row>
    <row r="33" spans="1:11" ht="15" customHeight="1" x14ac:dyDescent="0.25">
      <c r="A33" s="72"/>
      <c r="B33" s="47" t="s">
        <v>266</v>
      </c>
      <c r="C33" s="48">
        <v>204187.505</v>
      </c>
      <c r="D33" s="48">
        <v>0.77647282178820198</v>
      </c>
      <c r="E33" s="49">
        <f>D33/D40</f>
        <v>8.823554793047747E-2</v>
      </c>
      <c r="G33" s="72"/>
      <c r="H33" s="47" t="s">
        <v>266</v>
      </c>
      <c r="I33" s="48">
        <v>116015.626</v>
      </c>
      <c r="J33" s="48">
        <v>0.44117773265188198</v>
      </c>
      <c r="K33" s="49">
        <f>D33/D40</f>
        <v>8.823554793047747E-2</v>
      </c>
    </row>
    <row r="34" spans="1:11" ht="15" customHeight="1" x14ac:dyDescent="0.25">
      <c r="A34" s="72"/>
      <c r="B34" s="47" t="s">
        <v>267</v>
      </c>
      <c r="C34" s="48">
        <v>181873.74299999999</v>
      </c>
      <c r="D34" s="48">
        <v>0.69161929588391002</v>
      </c>
      <c r="E34" s="49">
        <f>D34/D40</f>
        <v>7.8593101804989754E-2</v>
      </c>
      <c r="G34" s="72"/>
      <c r="H34" s="47" t="s">
        <v>267</v>
      </c>
      <c r="I34" s="48">
        <v>103337.357</v>
      </c>
      <c r="J34" s="48">
        <v>0.39296552051960698</v>
      </c>
      <c r="K34" s="49">
        <f>D34/D40</f>
        <v>7.8593101804989754E-2</v>
      </c>
    </row>
    <row r="35" spans="1:11" ht="15" customHeight="1" x14ac:dyDescent="0.25">
      <c r="A35" s="72"/>
      <c r="B35" s="47" t="s">
        <v>268</v>
      </c>
      <c r="C35" s="48">
        <v>207199.15700000001</v>
      </c>
      <c r="D35" s="48">
        <v>0.787925363542332</v>
      </c>
      <c r="E35" s="49">
        <f>D35/D40</f>
        <v>8.9536973129810432E-2</v>
      </c>
      <c r="G35" s="72"/>
      <c r="H35" s="47" t="s">
        <v>268</v>
      </c>
      <c r="I35" s="48">
        <v>117726.808</v>
      </c>
      <c r="J35" s="48">
        <v>0.447684919838155</v>
      </c>
      <c r="K35" s="49">
        <f>D35/D40</f>
        <v>8.9536973129810432E-2</v>
      </c>
    </row>
    <row r="36" spans="1:11" ht="15" customHeight="1" x14ac:dyDescent="0.25">
      <c r="A36" s="72"/>
      <c r="B36" s="47" t="s">
        <v>269</v>
      </c>
      <c r="C36" s="48">
        <v>352013.679</v>
      </c>
      <c r="D36" s="48">
        <v>1.3386179268960501</v>
      </c>
      <c r="E36" s="49">
        <f>D36/D40</f>
        <v>0.15211567351091473</v>
      </c>
      <c r="G36" s="72"/>
      <c r="H36" s="47" t="s">
        <v>269</v>
      </c>
      <c r="I36" s="48">
        <v>200007.758</v>
      </c>
      <c r="J36" s="48">
        <v>0.76057831371117401</v>
      </c>
      <c r="K36" s="49">
        <f>D36/D40</f>
        <v>0.15211567351091473</v>
      </c>
    </row>
    <row r="37" spans="1:11" ht="15" customHeight="1" x14ac:dyDescent="0.25">
      <c r="A37" s="72"/>
      <c r="B37" s="47" t="s">
        <v>270</v>
      </c>
      <c r="C37" s="48">
        <v>39288.644999999997</v>
      </c>
      <c r="D37" s="48">
        <v>0.14940466140366901</v>
      </c>
      <c r="E37" s="49">
        <f>D37/D40</f>
        <v>1.6977802432235109E-2</v>
      </c>
      <c r="G37" s="72"/>
      <c r="H37" s="47" t="s">
        <v>270</v>
      </c>
      <c r="I37" s="48">
        <v>22323.098999999998</v>
      </c>
      <c r="J37" s="48">
        <v>8.4889032125581798E-2</v>
      </c>
      <c r="K37" s="49">
        <f>D37/D40</f>
        <v>1.6977802432235109E-2</v>
      </c>
    </row>
    <row r="38" spans="1:11" ht="15" customHeight="1" x14ac:dyDescent="0.25">
      <c r="A38" s="72"/>
      <c r="B38" s="47" t="s">
        <v>271</v>
      </c>
      <c r="C38" s="48">
        <v>271832.783</v>
      </c>
      <c r="D38" s="48">
        <v>1.0337105008974501</v>
      </c>
      <c r="E38" s="49">
        <f>D38/D40</f>
        <v>0.11746710237471021</v>
      </c>
      <c r="G38" s="72"/>
      <c r="H38" s="47" t="s">
        <v>271</v>
      </c>
      <c r="I38" s="48">
        <v>154450.44200000001</v>
      </c>
      <c r="J38" s="48">
        <v>0.58733550089744802</v>
      </c>
      <c r="K38" s="49">
        <f>D38/D40</f>
        <v>0.11746710237471021</v>
      </c>
    </row>
    <row r="39" spans="1:11" ht="15" customHeight="1" x14ac:dyDescent="0.25">
      <c r="A39" s="72"/>
      <c r="B39" s="47" t="s">
        <v>272</v>
      </c>
      <c r="C39" s="48">
        <v>899590.53399999999</v>
      </c>
      <c r="D39" s="48">
        <v>3.4209125597030798</v>
      </c>
      <c r="E39" s="49">
        <f>D39/D40</f>
        <v>0.38874006360262259</v>
      </c>
      <c r="G39" s="72"/>
      <c r="H39" s="47" t="s">
        <v>272</v>
      </c>
      <c r="I39" s="48">
        <v>511130.97</v>
      </c>
      <c r="J39" s="48">
        <v>1.94370026010769</v>
      </c>
      <c r="K39" s="49">
        <f>D39/D40</f>
        <v>0.38874006360262259</v>
      </c>
    </row>
    <row r="40" spans="1:11" s="4" customFormat="1" ht="15" customHeight="1" x14ac:dyDescent="0.25">
      <c r="A40" s="44"/>
      <c r="B40" s="44" t="s">
        <v>277</v>
      </c>
      <c r="C40" s="45">
        <f>SUM(C31:C39)</f>
        <v>2314118.4000000004</v>
      </c>
      <c r="D40" s="45">
        <f>SUM(D31:D39)</f>
        <v>8.8000000000000025</v>
      </c>
      <c r="E40" s="46">
        <f>SUM(E31:E39)</f>
        <v>1</v>
      </c>
      <c r="G40" s="44"/>
      <c r="H40" s="44" t="s">
        <v>277</v>
      </c>
      <c r="I40" s="45">
        <f>SUM(I31:I39)</f>
        <v>1314840</v>
      </c>
      <c r="J40" s="45">
        <f>SUM(J31:J39)</f>
        <v>4.9999999999999964</v>
      </c>
      <c r="K40" s="46">
        <f>SUM(K31:K39)</f>
        <v>1</v>
      </c>
    </row>
    <row r="42" spans="1:11" s="5" customFormat="1" ht="30" customHeight="1" x14ac:dyDescent="0.25">
      <c r="A42" s="30" t="s">
        <v>343</v>
      </c>
      <c r="B42" s="30" t="s">
        <v>483</v>
      </c>
      <c r="C42" s="35" t="s">
        <v>496</v>
      </c>
      <c r="D42" s="35" t="s">
        <v>497</v>
      </c>
      <c r="E42" s="35" t="s">
        <v>498</v>
      </c>
      <c r="G42" s="30" t="s">
        <v>343</v>
      </c>
      <c r="H42" s="30" t="s">
        <v>483</v>
      </c>
      <c r="I42" s="35" t="s">
        <v>496</v>
      </c>
      <c r="J42" s="35" t="s">
        <v>497</v>
      </c>
      <c r="K42" s="35" t="s">
        <v>498</v>
      </c>
    </row>
    <row r="43" spans="1:11" ht="15" customHeight="1" x14ac:dyDescent="0.25">
      <c r="A43" s="72" t="s">
        <v>26</v>
      </c>
      <c r="B43" s="47" t="s">
        <v>264</v>
      </c>
      <c r="C43" s="48">
        <v>34422.663999999997</v>
      </c>
      <c r="D43" s="48">
        <v>0.130900581059292</v>
      </c>
      <c r="E43" s="49">
        <f>D43/D52</f>
        <v>6.2333610028234274E-2</v>
      </c>
      <c r="G43" s="72" t="s">
        <v>47</v>
      </c>
      <c r="H43" s="47" t="s">
        <v>264</v>
      </c>
      <c r="I43" s="48">
        <v>98350.482000000004</v>
      </c>
      <c r="J43" s="48">
        <v>0.37400171123482701</v>
      </c>
      <c r="K43" s="49">
        <f>D43/D52</f>
        <v>6.2333610028234274E-2</v>
      </c>
    </row>
    <row r="44" spans="1:11" ht="15" customHeight="1" x14ac:dyDescent="0.25">
      <c r="A44" s="72"/>
      <c r="B44" s="47" t="s">
        <v>265</v>
      </c>
      <c r="C44" s="48">
        <v>3313.4609999999998</v>
      </c>
      <c r="D44" s="48">
        <v>1.26002441361687E-2</v>
      </c>
      <c r="E44" s="49">
        <f>D44/D52</f>
        <v>6.0001162553184268E-3</v>
      </c>
      <c r="G44" s="72"/>
      <c r="H44" s="47" t="s">
        <v>265</v>
      </c>
      <c r="I44" s="48">
        <v>9467.0280000000002</v>
      </c>
      <c r="J44" s="48">
        <v>3.6000684493930797E-2</v>
      </c>
      <c r="K44" s="49">
        <f>D44/D52</f>
        <v>6.0001162553184268E-3</v>
      </c>
    </row>
    <row r="45" spans="1:11" ht="15" customHeight="1" x14ac:dyDescent="0.25">
      <c r="A45" s="72"/>
      <c r="B45" s="47" t="s">
        <v>266</v>
      </c>
      <c r="C45" s="48">
        <v>48726.559000000001</v>
      </c>
      <c r="D45" s="48">
        <v>0.18529463280703401</v>
      </c>
      <c r="E45" s="49">
        <f>D45/D52</f>
        <v>8.8235539431920931E-2</v>
      </c>
      <c r="G45" s="72"/>
      <c r="H45" s="47" t="s">
        <v>266</v>
      </c>
      <c r="I45" s="48">
        <v>139218.742</v>
      </c>
      <c r="J45" s="48">
        <v>0.52941324419701297</v>
      </c>
      <c r="K45" s="49">
        <f>D45/D52</f>
        <v>8.8235539431920931E-2</v>
      </c>
    </row>
    <row r="46" spans="1:11" ht="15" customHeight="1" x14ac:dyDescent="0.25">
      <c r="A46" s="72"/>
      <c r="B46" s="47" t="s">
        <v>267</v>
      </c>
      <c r="C46" s="48">
        <v>43401.697</v>
      </c>
      <c r="D46" s="48">
        <v>0.16504554546560801</v>
      </c>
      <c r="E46" s="49">
        <f>D46/D52</f>
        <v>7.8593116888384745E-2</v>
      </c>
      <c r="G46" s="72"/>
      <c r="H46" s="47" t="s">
        <v>267</v>
      </c>
      <c r="I46" s="48">
        <v>124004.81600000001</v>
      </c>
      <c r="J46" s="48">
        <v>0.47155857746950203</v>
      </c>
      <c r="K46" s="49">
        <f>D46/D52</f>
        <v>7.8593116888384745E-2</v>
      </c>
    </row>
    <row r="47" spans="1:11" ht="15" customHeight="1" x14ac:dyDescent="0.25">
      <c r="A47" s="72"/>
      <c r="B47" s="47" t="s">
        <v>268</v>
      </c>
      <c r="C47" s="48">
        <v>49445.250999999997</v>
      </c>
      <c r="D47" s="48">
        <v>0.18802763454108501</v>
      </c>
      <c r="E47" s="49">
        <f>D47/D52</f>
        <v>8.9536968829088071E-2</v>
      </c>
      <c r="G47" s="72"/>
      <c r="H47" s="47" t="s">
        <v>268</v>
      </c>
      <c r="I47" s="48">
        <v>141272.14799999999</v>
      </c>
      <c r="J47" s="48">
        <v>0.537221821666515</v>
      </c>
      <c r="K47" s="49">
        <f>D47/D52</f>
        <v>8.9536968829088071E-2</v>
      </c>
    </row>
    <row r="48" spans="1:11" ht="15" customHeight="1" x14ac:dyDescent="0.25">
      <c r="A48" s="72"/>
      <c r="B48" s="47" t="s">
        <v>269</v>
      </c>
      <c r="C48" s="48">
        <v>84003.269</v>
      </c>
      <c r="D48" s="48">
        <v>0.31944293221989001</v>
      </c>
      <c r="E48" s="49">
        <f>D48/D52</f>
        <v>0.1521156820094714</v>
      </c>
      <c r="G48" s="72"/>
      <c r="H48" s="47" t="s">
        <v>269</v>
      </c>
      <c r="I48" s="48">
        <v>240009.33499999999</v>
      </c>
      <c r="J48" s="48">
        <v>0.91269407304310801</v>
      </c>
      <c r="K48" s="49">
        <f>D48/D52</f>
        <v>0.1521156820094714</v>
      </c>
    </row>
    <row r="49" spans="1:11" ht="15" customHeight="1" x14ac:dyDescent="0.25">
      <c r="A49" s="72"/>
      <c r="B49" s="47" t="s">
        <v>270</v>
      </c>
      <c r="C49" s="48">
        <v>9375.7049999999999</v>
      </c>
      <c r="D49" s="48">
        <v>3.5653406498129099E-2</v>
      </c>
      <c r="E49" s="49">
        <f>D49/D52</f>
        <v>1.6977812618156708E-2</v>
      </c>
      <c r="G49" s="72"/>
      <c r="H49" s="47" t="s">
        <v>270</v>
      </c>
      <c r="I49" s="48">
        <v>26787.705000000002</v>
      </c>
      <c r="J49" s="48">
        <v>0.10186678607283001</v>
      </c>
      <c r="K49" s="49">
        <f>D49/D52</f>
        <v>1.6977812618156708E-2</v>
      </c>
    </row>
    <row r="50" spans="1:11" ht="15" customHeight="1" x14ac:dyDescent="0.25">
      <c r="A50" s="72"/>
      <c r="B50" s="47" t="s">
        <v>271</v>
      </c>
      <c r="C50" s="48">
        <v>64869.19</v>
      </c>
      <c r="D50" s="48">
        <v>0.246680926956892</v>
      </c>
      <c r="E50" s="49">
        <f>D50/D52</f>
        <v>0.11746710807471045</v>
      </c>
      <c r="G50" s="72"/>
      <c r="H50" s="47" t="s">
        <v>271</v>
      </c>
      <c r="I50" s="48">
        <v>185340.535</v>
      </c>
      <c r="J50" s="48">
        <v>0.70480261856955995</v>
      </c>
      <c r="K50" s="49">
        <f>D50/D52</f>
        <v>0.11746710807471045</v>
      </c>
    </row>
    <row r="51" spans="1:11" ht="15" customHeight="1" x14ac:dyDescent="0.25">
      <c r="A51" s="72"/>
      <c r="B51" s="47" t="s">
        <v>272</v>
      </c>
      <c r="C51" s="48">
        <v>214675.00399999999</v>
      </c>
      <c r="D51" s="48">
        <v>0.81635409631590194</v>
      </c>
      <c r="E51" s="49">
        <f>D51/D52</f>
        <v>0.38874004586471511</v>
      </c>
      <c r="G51" s="72"/>
      <c r="H51" s="47" t="s">
        <v>272</v>
      </c>
      <c r="I51" s="48">
        <v>613357.20900000003</v>
      </c>
      <c r="J51" s="48">
        <v>2.3324404832527201</v>
      </c>
      <c r="K51" s="49">
        <f>D51/D52</f>
        <v>0.38874004586471511</v>
      </c>
    </row>
    <row r="52" spans="1:11" s="4" customFormat="1" ht="15" customHeight="1" x14ac:dyDescent="0.25">
      <c r="A52" s="44"/>
      <c r="B52" s="44" t="s">
        <v>277</v>
      </c>
      <c r="C52" s="45">
        <f>SUM(C43:C51)</f>
        <v>552232.80000000005</v>
      </c>
      <c r="D52" s="45">
        <f>SUM(D43:D51)</f>
        <v>2.1000000000000005</v>
      </c>
      <c r="E52" s="46">
        <f>SUM(E43:E51)</f>
        <v>1</v>
      </c>
      <c r="G52" s="44"/>
      <c r="H52" s="44" t="s">
        <v>277</v>
      </c>
      <c r="I52" s="45">
        <f>SUM(I43:I51)</f>
        <v>1577808</v>
      </c>
      <c r="J52" s="45">
        <f>SUM(J43:J51)</f>
        <v>6.0000000000000062</v>
      </c>
      <c r="K52" s="46">
        <f>SUM(K43:K51)</f>
        <v>1</v>
      </c>
    </row>
    <row r="54" spans="1:11" s="5" customFormat="1" ht="30" customHeight="1" x14ac:dyDescent="0.25">
      <c r="A54" s="30" t="s">
        <v>343</v>
      </c>
      <c r="B54" s="30" t="s">
        <v>483</v>
      </c>
      <c r="C54" s="35" t="s">
        <v>496</v>
      </c>
      <c r="D54" s="35" t="s">
        <v>497</v>
      </c>
      <c r="E54" s="35" t="s">
        <v>498</v>
      </c>
      <c r="G54" s="30" t="s">
        <v>343</v>
      </c>
      <c r="H54" s="30" t="s">
        <v>483</v>
      </c>
      <c r="I54" s="35" t="s">
        <v>496</v>
      </c>
      <c r="J54" s="35" t="s">
        <v>497</v>
      </c>
      <c r="K54" s="35" t="s">
        <v>498</v>
      </c>
    </row>
    <row r="55" spans="1:11" ht="15" customHeight="1" x14ac:dyDescent="0.25">
      <c r="A55" s="72" t="s">
        <v>9</v>
      </c>
      <c r="B55" s="47" t="s">
        <v>264</v>
      </c>
      <c r="C55" s="48">
        <v>16391.761999999999</v>
      </c>
      <c r="D55" s="48">
        <v>6.2333675580298703E-2</v>
      </c>
      <c r="E55" s="49">
        <f>D55/D64</f>
        <v>6.2333675580298745E-2</v>
      </c>
      <c r="G55" s="72" t="s">
        <v>16</v>
      </c>
      <c r="H55" s="47" t="s">
        <v>264</v>
      </c>
      <c r="I55" s="48">
        <v>34422.663999999997</v>
      </c>
      <c r="J55" s="48">
        <v>0.130900581059292</v>
      </c>
      <c r="K55" s="49">
        <f>D55/D64</f>
        <v>6.2333675580298745E-2</v>
      </c>
    </row>
    <row r="56" spans="1:11" ht="15" customHeight="1" x14ac:dyDescent="0.25">
      <c r="A56" s="72"/>
      <c r="B56" s="47" t="s">
        <v>265</v>
      </c>
      <c r="C56" s="48">
        <v>1577.838</v>
      </c>
      <c r="D56" s="48">
        <v>6.0001140823218004E-3</v>
      </c>
      <c r="E56" s="49">
        <f>D56/D64</f>
        <v>6.0001140823218047E-3</v>
      </c>
      <c r="G56" s="72"/>
      <c r="H56" s="47" t="s">
        <v>265</v>
      </c>
      <c r="I56" s="48">
        <v>3313.4609999999998</v>
      </c>
      <c r="J56" s="48">
        <v>1.26002441361687E-2</v>
      </c>
      <c r="K56" s="49">
        <f>D56/D64</f>
        <v>6.0001140823218047E-3</v>
      </c>
    </row>
    <row r="57" spans="1:11" ht="15" customHeight="1" x14ac:dyDescent="0.25">
      <c r="A57" s="72"/>
      <c r="B57" s="47" t="s">
        <v>266</v>
      </c>
      <c r="C57" s="48">
        <v>23203.116000000002</v>
      </c>
      <c r="D57" s="48">
        <v>8.8235511545130998E-2</v>
      </c>
      <c r="E57" s="49">
        <f>D57/D64</f>
        <v>8.8235511545131054E-2</v>
      </c>
      <c r="G57" s="72"/>
      <c r="H57" s="47" t="s">
        <v>266</v>
      </c>
      <c r="I57" s="48">
        <v>48726.559000000001</v>
      </c>
      <c r="J57" s="48">
        <v>0.18529463280703401</v>
      </c>
      <c r="K57" s="49">
        <f>D57/D64</f>
        <v>8.8235511545131054E-2</v>
      </c>
    </row>
    <row r="58" spans="1:11" ht="15" customHeight="1" x14ac:dyDescent="0.25">
      <c r="A58" s="72"/>
      <c r="B58" s="47" t="s">
        <v>267</v>
      </c>
      <c r="C58" s="48">
        <v>20667.482</v>
      </c>
      <c r="D58" s="48">
        <v>7.8593144413008395E-2</v>
      </c>
      <c r="E58" s="49">
        <f>D58/D64</f>
        <v>7.8593144413008451E-2</v>
      </c>
      <c r="G58" s="72"/>
      <c r="H58" s="47" t="s">
        <v>267</v>
      </c>
      <c r="I58" s="48">
        <v>43401.697</v>
      </c>
      <c r="J58" s="48">
        <v>0.16504554546560801</v>
      </c>
      <c r="K58" s="49">
        <f>D58/D64</f>
        <v>7.8593144413008451E-2</v>
      </c>
    </row>
    <row r="59" spans="1:11" ht="15" customHeight="1" x14ac:dyDescent="0.25">
      <c r="A59" s="72"/>
      <c r="B59" s="47" t="s">
        <v>268</v>
      </c>
      <c r="C59" s="48">
        <v>23545.363000000001</v>
      </c>
      <c r="D59" s="48">
        <v>8.9536989291472704E-2</v>
      </c>
      <c r="E59" s="49">
        <f>D59/D64</f>
        <v>8.953698929147276E-2</v>
      </c>
      <c r="G59" s="72"/>
      <c r="H59" s="47" t="s">
        <v>268</v>
      </c>
      <c r="I59" s="48">
        <v>49445.250999999997</v>
      </c>
      <c r="J59" s="48">
        <v>0.18802763454108501</v>
      </c>
      <c r="K59" s="49">
        <f>D59/D64</f>
        <v>8.953698929147276E-2</v>
      </c>
    </row>
    <row r="60" spans="1:11" ht="15" customHeight="1" x14ac:dyDescent="0.25">
      <c r="A60" s="72"/>
      <c r="B60" s="47" t="s">
        <v>269</v>
      </c>
      <c r="C60" s="48">
        <v>40001.546999999999</v>
      </c>
      <c r="D60" s="48">
        <v>0.15211564524961199</v>
      </c>
      <c r="E60" s="49">
        <f>D60/D64</f>
        <v>0.1521156452496121</v>
      </c>
      <c r="G60" s="72"/>
      <c r="H60" s="47" t="s">
        <v>269</v>
      </c>
      <c r="I60" s="48">
        <v>84003.269</v>
      </c>
      <c r="J60" s="48">
        <v>0.31944293221989001</v>
      </c>
      <c r="K60" s="49">
        <f>D60/D64</f>
        <v>0.1521156452496121</v>
      </c>
    </row>
    <row r="61" spans="1:11" ht="15" customHeight="1" x14ac:dyDescent="0.25">
      <c r="A61" s="72"/>
      <c r="B61" s="47" t="s">
        <v>270</v>
      </c>
      <c r="C61" s="48">
        <v>4464.6289999999999</v>
      </c>
      <c r="D61" s="48">
        <v>1.69778414103617E-2</v>
      </c>
      <c r="E61" s="49">
        <f>D61/D64</f>
        <v>1.697784141036171E-2</v>
      </c>
      <c r="G61" s="72"/>
      <c r="H61" s="47" t="s">
        <v>270</v>
      </c>
      <c r="I61" s="48">
        <v>9375.7049999999999</v>
      </c>
      <c r="J61" s="48">
        <v>3.5653406498129099E-2</v>
      </c>
      <c r="K61" s="49">
        <f>D61/D64</f>
        <v>1.697784141036171E-2</v>
      </c>
    </row>
    <row r="62" spans="1:11" ht="15" customHeight="1" x14ac:dyDescent="0.25">
      <c r="A62" s="72"/>
      <c r="B62" s="47" t="s">
        <v>271</v>
      </c>
      <c r="C62" s="48">
        <v>30890.093000000001</v>
      </c>
      <c r="D62" s="48">
        <v>0.117467117672112</v>
      </c>
      <c r="E62" s="49">
        <f>D62/D64</f>
        <v>0.11746711767211208</v>
      </c>
      <c r="G62" s="72"/>
      <c r="H62" s="47" t="s">
        <v>271</v>
      </c>
      <c r="I62" s="48">
        <v>64869.19</v>
      </c>
      <c r="J62" s="48">
        <v>0.246680926956892</v>
      </c>
      <c r="K62" s="49">
        <f>D62/D64</f>
        <v>0.11746711767211208</v>
      </c>
    </row>
    <row r="63" spans="1:11" ht="15" customHeight="1" x14ac:dyDescent="0.25">
      <c r="A63" s="72"/>
      <c r="B63" s="47" t="s">
        <v>272</v>
      </c>
      <c r="C63" s="48">
        <v>102226.17</v>
      </c>
      <c r="D63" s="48">
        <v>0.38873996075568101</v>
      </c>
      <c r="E63" s="49">
        <f>D63/D64</f>
        <v>0.38873996075568129</v>
      </c>
      <c r="G63" s="72"/>
      <c r="H63" s="47" t="s">
        <v>272</v>
      </c>
      <c r="I63" s="48">
        <v>214675.00399999999</v>
      </c>
      <c r="J63" s="48">
        <v>0.81635409631590194</v>
      </c>
      <c r="K63" s="49">
        <f>D63/D64</f>
        <v>0.38873996075568129</v>
      </c>
    </row>
    <row r="64" spans="1:11" s="4" customFormat="1" ht="15" customHeight="1" x14ac:dyDescent="0.25">
      <c r="A64" s="44"/>
      <c r="B64" s="44" t="s">
        <v>277</v>
      </c>
      <c r="C64" s="45">
        <f>SUM(C55:C63)</f>
        <v>262968</v>
      </c>
      <c r="D64" s="45">
        <f>SUM(D55:D63)</f>
        <v>0.99999999999999933</v>
      </c>
      <c r="E64" s="46">
        <f>SUM(E55:E63)</f>
        <v>1</v>
      </c>
      <c r="G64" s="44"/>
      <c r="H64" s="44" t="s">
        <v>277</v>
      </c>
      <c r="I64" s="45">
        <f>SUM(I55:I63)</f>
        <v>552232.80000000005</v>
      </c>
      <c r="J64" s="45">
        <f>SUM(J55:J63)</f>
        <v>2.1000000000000005</v>
      </c>
      <c r="K64" s="46">
        <f>SUM(K55:K63)</f>
        <v>1</v>
      </c>
    </row>
    <row r="66" spans="1:11" s="5" customFormat="1" ht="30" customHeight="1" x14ac:dyDescent="0.25">
      <c r="A66" s="30" t="s">
        <v>343</v>
      </c>
      <c r="B66" s="30" t="s">
        <v>483</v>
      </c>
      <c r="C66" s="35" t="s">
        <v>496</v>
      </c>
      <c r="D66" s="35" t="s">
        <v>497</v>
      </c>
      <c r="E66" s="35" t="s">
        <v>498</v>
      </c>
      <c r="G66" s="30" t="s">
        <v>343</v>
      </c>
      <c r="H66" s="30" t="s">
        <v>483</v>
      </c>
      <c r="I66" s="35" t="s">
        <v>496</v>
      </c>
      <c r="J66" s="35" t="s">
        <v>497</v>
      </c>
      <c r="K66" s="35" t="s">
        <v>498</v>
      </c>
    </row>
    <row r="67" spans="1:11" ht="15" customHeight="1" x14ac:dyDescent="0.25">
      <c r="A67" s="72" t="s">
        <v>28</v>
      </c>
      <c r="B67" s="47" t="s">
        <v>264</v>
      </c>
      <c r="C67" s="48">
        <v>216371.08900000001</v>
      </c>
      <c r="D67" s="48">
        <v>0.82280387347509998</v>
      </c>
      <c r="E67" s="49">
        <f>D67/D76</f>
        <v>6.2333626778416598E-2</v>
      </c>
      <c r="G67" s="72" t="s">
        <v>18</v>
      </c>
      <c r="H67" s="47" t="s">
        <v>264</v>
      </c>
      <c r="I67" s="48">
        <v>32783.493999999999</v>
      </c>
      <c r="J67" s="48">
        <v>0.124667237078276</v>
      </c>
      <c r="K67" s="49">
        <f>D67/D76</f>
        <v>6.2333626778416598E-2</v>
      </c>
    </row>
    <row r="68" spans="1:11" ht="15" customHeight="1" x14ac:dyDescent="0.25">
      <c r="A68" s="72"/>
      <c r="B68" s="47" t="s">
        <v>265</v>
      </c>
      <c r="C68" s="48">
        <v>20827.487000000001</v>
      </c>
      <c r="D68" s="48">
        <v>7.9201602476346902E-2</v>
      </c>
      <c r="E68" s="49">
        <f>D68/D76</f>
        <v>6.0001213997232438E-3</v>
      </c>
      <c r="G68" s="72"/>
      <c r="H68" s="47" t="s">
        <v>265</v>
      </c>
      <c r="I68" s="48">
        <v>3155.6759999999999</v>
      </c>
      <c r="J68" s="48">
        <v>1.2000228164643601E-2</v>
      </c>
      <c r="K68" s="49">
        <f>D68/D76</f>
        <v>6.0001213997232438E-3</v>
      </c>
    </row>
    <row r="69" spans="1:11" ht="15" customHeight="1" x14ac:dyDescent="0.25">
      <c r="A69" s="72"/>
      <c r="B69" s="47" t="s">
        <v>266</v>
      </c>
      <c r="C69" s="48">
        <v>306281.23100000003</v>
      </c>
      <c r="D69" s="48">
        <v>1.1647091319095899</v>
      </c>
      <c r="E69" s="49">
        <f>D69/D76</f>
        <v>8.823554029618097E-2</v>
      </c>
      <c r="G69" s="72"/>
      <c r="H69" s="47" t="s">
        <v>266</v>
      </c>
      <c r="I69" s="48">
        <v>46406.254999999997</v>
      </c>
      <c r="J69" s="48">
        <v>0.176471110553375</v>
      </c>
      <c r="K69" s="49">
        <f>D69/D76</f>
        <v>8.823554029618097E-2</v>
      </c>
    </row>
    <row r="70" spans="1:11" ht="15" customHeight="1" x14ac:dyDescent="0.25">
      <c r="A70" s="72"/>
      <c r="B70" s="47" t="s">
        <v>267</v>
      </c>
      <c r="C70" s="48">
        <v>272810.603</v>
      </c>
      <c r="D70" s="48">
        <v>1.03742890009431</v>
      </c>
      <c r="E70" s="49">
        <f>D70/D76</f>
        <v>7.8593098491993099E-2</v>
      </c>
      <c r="G70" s="72"/>
      <c r="H70" s="47" t="s">
        <v>267</v>
      </c>
      <c r="I70" s="48">
        <v>41334.940999999999</v>
      </c>
      <c r="J70" s="48">
        <v>0.15718620136290301</v>
      </c>
      <c r="K70" s="49">
        <f>D70/D76</f>
        <v>7.8593098491993099E-2</v>
      </c>
    </row>
    <row r="71" spans="1:11" ht="15" customHeight="1" x14ac:dyDescent="0.25">
      <c r="A71" s="72"/>
      <c r="B71" s="47" t="s">
        <v>268</v>
      </c>
      <c r="C71" s="48">
        <v>310798.755</v>
      </c>
      <c r="D71" s="48">
        <v>1.1818881194670099</v>
      </c>
      <c r="E71" s="49">
        <f>D71/D76</f>
        <v>8.9536978747500662E-2</v>
      </c>
      <c r="G71" s="72"/>
      <c r="H71" s="47" t="s">
        <v>268</v>
      </c>
      <c r="I71" s="48">
        <v>47090.726000000002</v>
      </c>
      <c r="J71" s="48">
        <v>0.17907397858294499</v>
      </c>
      <c r="K71" s="49">
        <f>D71/D76</f>
        <v>8.9536978747500662E-2</v>
      </c>
    </row>
    <row r="72" spans="1:11" ht="15" customHeight="1" x14ac:dyDescent="0.25">
      <c r="A72" s="72"/>
      <c r="B72" s="47" t="s">
        <v>269</v>
      </c>
      <c r="C72" s="48">
        <v>528020.53</v>
      </c>
      <c r="D72" s="48">
        <v>2.0079269340756301</v>
      </c>
      <c r="E72" s="49">
        <f>D72/D76</f>
        <v>0.15211567682391122</v>
      </c>
      <c r="G72" s="72"/>
      <c r="H72" s="47" t="s">
        <v>269</v>
      </c>
      <c r="I72" s="48">
        <v>80003.116999999998</v>
      </c>
      <c r="J72" s="48">
        <v>0.30423137796233801</v>
      </c>
      <c r="K72" s="49">
        <f>D72/D76</f>
        <v>0.15211567682391122</v>
      </c>
    </row>
    <row r="73" spans="1:11" ht="15" customHeight="1" x14ac:dyDescent="0.25">
      <c r="A73" s="72"/>
      <c r="B73" s="47" t="s">
        <v>270</v>
      </c>
      <c r="C73" s="48">
        <v>58932.955999999998</v>
      </c>
      <c r="D73" s="48">
        <v>0.22410694837394701</v>
      </c>
      <c r="E73" s="49">
        <f>D73/D76</f>
        <v>1.6977799119238392E-2</v>
      </c>
      <c r="G73" s="72"/>
      <c r="H73" s="47" t="s">
        <v>270</v>
      </c>
      <c r="I73" s="48">
        <v>8929.2350000000006</v>
      </c>
      <c r="J73" s="48">
        <v>3.3955595357610099E-2</v>
      </c>
      <c r="K73" s="49">
        <f>D73/D76</f>
        <v>1.6977799119238392E-2</v>
      </c>
    </row>
    <row r="74" spans="1:11" ht="15" customHeight="1" x14ac:dyDescent="0.25">
      <c r="A74" s="72"/>
      <c r="B74" s="47" t="s">
        <v>271</v>
      </c>
      <c r="C74" s="48">
        <v>407749.17800000001</v>
      </c>
      <c r="D74" s="48">
        <v>1.55056576465578</v>
      </c>
      <c r="E74" s="49">
        <f>D74/D76</f>
        <v>0.11746710338301351</v>
      </c>
      <c r="G74" s="72"/>
      <c r="H74" s="47" t="s">
        <v>271</v>
      </c>
      <c r="I74" s="48">
        <v>61780.186000000002</v>
      </c>
      <c r="J74" s="48">
        <v>0.234934235344224</v>
      </c>
      <c r="K74" s="49">
        <f>D74/D76</f>
        <v>0.11746710338301351</v>
      </c>
    </row>
    <row r="75" spans="1:11" ht="15" customHeight="1" x14ac:dyDescent="0.25">
      <c r="A75" s="72"/>
      <c r="B75" s="47" t="s">
        <v>272</v>
      </c>
      <c r="C75" s="48">
        <v>1349385.7709999999</v>
      </c>
      <c r="D75" s="48">
        <v>5.1313687254723002</v>
      </c>
      <c r="E75" s="49">
        <f>D75/D76</f>
        <v>0.38874005496002234</v>
      </c>
      <c r="G75" s="72"/>
      <c r="H75" s="47" t="s">
        <v>272</v>
      </c>
      <c r="I75" s="48">
        <v>204452.37</v>
      </c>
      <c r="J75" s="48">
        <v>0.77748003559368395</v>
      </c>
      <c r="K75" s="49">
        <f>D75/D76</f>
        <v>0.38874005496002234</v>
      </c>
    </row>
    <row r="76" spans="1:11" s="4" customFormat="1" ht="15" customHeight="1" x14ac:dyDescent="0.25">
      <c r="A76" s="44"/>
      <c r="B76" s="44" t="s">
        <v>277</v>
      </c>
      <c r="C76" s="45">
        <f>SUM(C67:C75)</f>
        <v>3471177.5999999996</v>
      </c>
      <c r="D76" s="45">
        <f>SUM(D67:D75)</f>
        <v>13.200000000000014</v>
      </c>
      <c r="E76" s="46">
        <f>SUM(E67:E75)</f>
        <v>1</v>
      </c>
      <c r="G76" s="44"/>
      <c r="H76" s="44" t="s">
        <v>277</v>
      </c>
      <c r="I76" s="45">
        <f>SUM(I67:I75)</f>
        <v>525936</v>
      </c>
      <c r="J76" s="45">
        <f>SUM(J67:J75)</f>
        <v>1.9999999999999987</v>
      </c>
      <c r="K76" s="46">
        <f>SUM(K67:K75)</f>
        <v>1</v>
      </c>
    </row>
    <row r="78" spans="1:11" s="5" customFormat="1" ht="30" customHeight="1" x14ac:dyDescent="0.25">
      <c r="A78" s="30" t="s">
        <v>343</v>
      </c>
      <c r="B78" s="30" t="s">
        <v>483</v>
      </c>
      <c r="C78" s="35" t="s">
        <v>496</v>
      </c>
      <c r="D78" s="35" t="s">
        <v>497</v>
      </c>
      <c r="E78" s="35" t="s">
        <v>498</v>
      </c>
      <c r="G78" s="30" t="s">
        <v>343</v>
      </c>
      <c r="H78" s="30" t="s">
        <v>483</v>
      </c>
      <c r="I78" s="35" t="s">
        <v>496</v>
      </c>
      <c r="J78" s="35" t="s">
        <v>497</v>
      </c>
      <c r="K78" s="35" t="s">
        <v>498</v>
      </c>
    </row>
    <row r="79" spans="1:11" ht="15" customHeight="1" x14ac:dyDescent="0.25">
      <c r="A79" s="72" t="s">
        <v>31</v>
      </c>
      <c r="B79" s="47" t="s">
        <v>264</v>
      </c>
      <c r="C79" s="48">
        <v>49175.256000000001</v>
      </c>
      <c r="D79" s="48">
        <v>0.18700091265857399</v>
      </c>
      <c r="E79" s="49">
        <f>D79/D88</f>
        <v>6.2333637552857923E-2</v>
      </c>
      <c r="G79" s="72" t="s">
        <v>22</v>
      </c>
      <c r="H79" s="47" t="s">
        <v>264</v>
      </c>
      <c r="I79" s="48">
        <v>21309.264999999999</v>
      </c>
      <c r="J79" s="48">
        <v>8.1033680904140398E-2</v>
      </c>
      <c r="K79" s="49">
        <f>D79/D88</f>
        <v>6.2333637552857923E-2</v>
      </c>
    </row>
    <row r="80" spans="1:11" ht="15" customHeight="1" x14ac:dyDescent="0.25">
      <c r="A80" s="72"/>
      <c r="B80" s="47" t="s">
        <v>265</v>
      </c>
      <c r="C80" s="48">
        <v>4733.5140000000001</v>
      </c>
      <c r="D80" s="48">
        <v>1.8000342246965399E-2</v>
      </c>
      <c r="E80" s="49">
        <f>D80/D88</f>
        <v>6.0001140823217926E-3</v>
      </c>
      <c r="G80" s="72"/>
      <c r="H80" s="47" t="s">
        <v>265</v>
      </c>
      <c r="I80" s="48">
        <v>2051.1860000000001</v>
      </c>
      <c r="J80" s="48">
        <v>7.8001353776885399E-3</v>
      </c>
      <c r="K80" s="49">
        <f>D80/D88</f>
        <v>6.0001140823217926E-3</v>
      </c>
    </row>
    <row r="81" spans="1:11" ht="15" customHeight="1" x14ac:dyDescent="0.25">
      <c r="A81" s="72"/>
      <c r="B81" s="47" t="s">
        <v>266</v>
      </c>
      <c r="C81" s="48">
        <v>69609.370999999999</v>
      </c>
      <c r="D81" s="48">
        <v>0.26470662209850598</v>
      </c>
      <c r="E81" s="49">
        <f>D81/D88</f>
        <v>8.8235540699501888E-2</v>
      </c>
      <c r="G81" s="72"/>
      <c r="H81" s="47" t="s">
        <v>266</v>
      </c>
      <c r="I81" s="48">
        <v>30164.050999999999</v>
      </c>
      <c r="J81" s="48">
        <v>0.11470616576921901</v>
      </c>
      <c r="K81" s="49">
        <f>D81/D88</f>
        <v>8.8235540699501888E-2</v>
      </c>
    </row>
    <row r="82" spans="1:11" ht="15" customHeight="1" x14ac:dyDescent="0.25">
      <c r="A82" s="72"/>
      <c r="B82" s="47" t="s">
        <v>267</v>
      </c>
      <c r="C82" s="48">
        <v>62002.415999999997</v>
      </c>
      <c r="D82" s="48">
        <v>0.235779319156703</v>
      </c>
      <c r="E82" s="49">
        <f>D82/D88</f>
        <v>7.8593106385567574E-2</v>
      </c>
      <c r="G82" s="72"/>
      <c r="H82" s="47" t="s">
        <v>267</v>
      </c>
      <c r="I82" s="48">
        <v>26867.704000000002</v>
      </c>
      <c r="J82" s="48">
        <v>0.10217100179489499</v>
      </c>
      <c r="K82" s="49">
        <f>D82/D88</f>
        <v>7.8593106385567574E-2</v>
      </c>
    </row>
    <row r="83" spans="1:11" ht="15" customHeight="1" x14ac:dyDescent="0.25">
      <c r="A83" s="72"/>
      <c r="B83" s="47" t="s">
        <v>268</v>
      </c>
      <c r="C83" s="48">
        <v>70636.081999999995</v>
      </c>
      <c r="D83" s="48">
        <v>0.26861094125521001</v>
      </c>
      <c r="E83" s="49">
        <f>D83/D88</f>
        <v>8.9536980418403231E-2</v>
      </c>
      <c r="G83" s="72"/>
      <c r="H83" s="47" t="s">
        <v>268</v>
      </c>
      <c r="I83" s="48">
        <v>30608.968000000001</v>
      </c>
      <c r="J83" s="48">
        <v>0.116398071248213</v>
      </c>
      <c r="K83" s="49">
        <f>D83/D88</f>
        <v>8.9536980418403231E-2</v>
      </c>
    </row>
    <row r="84" spans="1:11" ht="15" customHeight="1" x14ac:dyDescent="0.25">
      <c r="A84" s="72"/>
      <c r="B84" s="47" t="s">
        <v>269</v>
      </c>
      <c r="C84" s="48">
        <v>120004.641</v>
      </c>
      <c r="D84" s="48">
        <v>0.456346935748836</v>
      </c>
      <c r="E84" s="49">
        <f>D84/D88</f>
        <v>0.15211564524961182</v>
      </c>
      <c r="G84" s="72"/>
      <c r="H84" s="47" t="s">
        <v>269</v>
      </c>
      <c r="I84" s="48">
        <v>52002.035000000003</v>
      </c>
      <c r="J84" s="48">
        <v>0.197750429710079</v>
      </c>
      <c r="K84" s="49">
        <f>D84/D88</f>
        <v>0.15211564524961182</v>
      </c>
    </row>
    <row r="85" spans="1:11" ht="15" customHeight="1" x14ac:dyDescent="0.25">
      <c r="A85" s="72"/>
      <c r="B85" s="47" t="s">
        <v>270</v>
      </c>
      <c r="C85" s="48">
        <v>13393.864</v>
      </c>
      <c r="D85" s="48">
        <v>5.0933436767971803E-2</v>
      </c>
      <c r="E85" s="49">
        <f>D85/D88</f>
        <v>1.6977812255990581E-2</v>
      </c>
      <c r="G85" s="72"/>
      <c r="H85" s="47" t="s">
        <v>270</v>
      </c>
      <c r="I85" s="48">
        <v>5804</v>
      </c>
      <c r="J85" s="48">
        <v>2.2071126524900401E-2</v>
      </c>
      <c r="K85" s="49">
        <f>D85/D88</f>
        <v>1.6977812255990581E-2</v>
      </c>
    </row>
    <row r="86" spans="1:11" ht="15" customHeight="1" x14ac:dyDescent="0.25">
      <c r="A86" s="72"/>
      <c r="B86" s="47" t="s">
        <v>271</v>
      </c>
      <c r="C86" s="48">
        <v>92670.278999999995</v>
      </c>
      <c r="D86" s="48">
        <v>0.35240135301633702</v>
      </c>
      <c r="E86" s="49">
        <f>D86/D88</f>
        <v>0.1174671176721122</v>
      </c>
      <c r="G86" s="72"/>
      <c r="H86" s="47" t="s">
        <v>271</v>
      </c>
      <c r="I86" s="48">
        <v>40157.105000000003</v>
      </c>
      <c r="J86" s="48">
        <v>0.152707192510115</v>
      </c>
      <c r="K86" s="49">
        <f>D86/D88</f>
        <v>0.1174671176721122</v>
      </c>
    </row>
    <row r="87" spans="1:11" ht="15" customHeight="1" x14ac:dyDescent="0.25">
      <c r="A87" s="72"/>
      <c r="B87" s="47" t="s">
        <v>272</v>
      </c>
      <c r="C87" s="48">
        <v>306678.57699999999</v>
      </c>
      <c r="D87" s="48">
        <v>1.1662201370509</v>
      </c>
      <c r="E87" s="49">
        <f>D87/D88</f>
        <v>0.38874004568363285</v>
      </c>
      <c r="G87" s="72"/>
      <c r="H87" s="47" t="s">
        <v>272</v>
      </c>
      <c r="I87" s="48">
        <v>132894.08600000001</v>
      </c>
      <c r="J87" s="48">
        <v>0.50536219616074995</v>
      </c>
      <c r="K87" s="49">
        <f>D87/D88</f>
        <v>0.38874004568363285</v>
      </c>
    </row>
    <row r="88" spans="1:11" s="4" customFormat="1" ht="15" customHeight="1" x14ac:dyDescent="0.25">
      <c r="A88" s="44"/>
      <c r="B88" s="44" t="s">
        <v>277</v>
      </c>
      <c r="C88" s="45">
        <f>SUM(C79:C87)</f>
        <v>788904</v>
      </c>
      <c r="D88" s="45">
        <f>SUM(D79:D87)</f>
        <v>3.0000000000000036</v>
      </c>
      <c r="E88" s="46">
        <f>SUM(E79:E87)</f>
        <v>0.99999999999999978</v>
      </c>
      <c r="G88" s="44"/>
      <c r="H88" s="44" t="s">
        <v>277</v>
      </c>
      <c r="I88" s="45">
        <f>SUM(I79:I87)</f>
        <v>341858.4</v>
      </c>
      <c r="J88" s="45">
        <f>SUM(J79:J87)</f>
        <v>1.3000000000000003</v>
      </c>
      <c r="K88" s="46">
        <f>SUM(K79:K87)</f>
        <v>0.99999999999999978</v>
      </c>
    </row>
    <row r="90" spans="1:11" s="5" customFormat="1" ht="30" customHeight="1" x14ac:dyDescent="0.25">
      <c r="A90" s="30" t="s">
        <v>343</v>
      </c>
      <c r="B90" s="30" t="s">
        <v>483</v>
      </c>
      <c r="C90" s="35" t="s">
        <v>496</v>
      </c>
      <c r="D90" s="35" t="s">
        <v>497</v>
      </c>
      <c r="E90" s="35" t="s">
        <v>498</v>
      </c>
      <c r="G90" s="30" t="s">
        <v>343</v>
      </c>
      <c r="H90" s="30" t="s">
        <v>483</v>
      </c>
      <c r="I90" s="35" t="s">
        <v>496</v>
      </c>
      <c r="J90" s="35" t="s">
        <v>497</v>
      </c>
      <c r="K90" s="35" t="s">
        <v>498</v>
      </c>
    </row>
    <row r="91" spans="1:11" ht="15" customHeight="1" x14ac:dyDescent="0.25">
      <c r="A91" s="72" t="s">
        <v>24</v>
      </c>
      <c r="B91" s="47" t="s">
        <v>264</v>
      </c>
      <c r="C91" s="48">
        <v>11474.228999999999</v>
      </c>
      <c r="D91" s="48">
        <v>4.36335561741353E-2</v>
      </c>
      <c r="E91" s="49">
        <f>D91/D100</f>
        <v>6.2333651677336087E-2</v>
      </c>
      <c r="G91" s="72" t="s">
        <v>33</v>
      </c>
      <c r="H91" s="47" t="s">
        <v>264</v>
      </c>
      <c r="I91" s="48">
        <v>22948.457999999999</v>
      </c>
      <c r="J91" s="48">
        <v>8.7267112348270504E-2</v>
      </c>
      <c r="K91" s="49">
        <f>D91/D100</f>
        <v>6.2333651677336087E-2</v>
      </c>
    </row>
    <row r="92" spans="1:11" ht="15" customHeight="1" x14ac:dyDescent="0.25">
      <c r="A92" s="72"/>
      <c r="B92" s="47" t="s">
        <v>265</v>
      </c>
      <c r="C92" s="48">
        <v>1104.4970000000001</v>
      </c>
      <c r="D92" s="48">
        <v>4.2001194061634904E-3</v>
      </c>
      <c r="E92" s="49">
        <f>D92/D100</f>
        <v>6.0001705802335522E-3</v>
      </c>
      <c r="G92" s="72"/>
      <c r="H92" s="47" t="s">
        <v>265</v>
      </c>
      <c r="I92" s="48">
        <v>2208.9639999999999</v>
      </c>
      <c r="J92" s="48">
        <v>8.4001247300051693E-3</v>
      </c>
      <c r="K92" s="49">
        <f>D92/D100</f>
        <v>6.0001705802335522E-3</v>
      </c>
    </row>
    <row r="93" spans="1:11" ht="15" customHeight="1" x14ac:dyDescent="0.25">
      <c r="A93" s="72"/>
      <c r="B93" s="47" t="s">
        <v>266</v>
      </c>
      <c r="C93" s="48">
        <v>16242.181</v>
      </c>
      <c r="D93" s="48">
        <v>6.17648573210429E-2</v>
      </c>
      <c r="E93" s="49">
        <f>D93/D100</f>
        <v>8.8235510458632635E-2</v>
      </c>
      <c r="G93" s="72"/>
      <c r="H93" s="47" t="s">
        <v>266</v>
      </c>
      <c r="I93" s="48">
        <v>32484.378000000001</v>
      </c>
      <c r="J93" s="48">
        <v>0.12352977548599101</v>
      </c>
      <c r="K93" s="49">
        <f>D93/D100</f>
        <v>8.8235510458632635E-2</v>
      </c>
    </row>
    <row r="94" spans="1:11" ht="15" customHeight="1" x14ac:dyDescent="0.25">
      <c r="A94" s="72"/>
      <c r="B94" s="47" t="s">
        <v>267</v>
      </c>
      <c r="C94" s="48">
        <v>14467.23</v>
      </c>
      <c r="D94" s="48">
        <v>5.5015172948799901E-2</v>
      </c>
      <c r="E94" s="49">
        <f>D94/D100</f>
        <v>7.8593104212571221E-2</v>
      </c>
      <c r="G94" s="72"/>
      <c r="H94" s="47" t="s">
        <v>267</v>
      </c>
      <c r="I94" s="48">
        <v>28934.46</v>
      </c>
      <c r="J94" s="48">
        <v>0.1100303458976</v>
      </c>
      <c r="K94" s="49">
        <f>D94/D100</f>
        <v>7.8593104212571221E-2</v>
      </c>
    </row>
    <row r="95" spans="1:11" ht="15" customHeight="1" x14ac:dyDescent="0.25">
      <c r="A95" s="72"/>
      <c r="B95" s="47" t="s">
        <v>268</v>
      </c>
      <c r="C95" s="48">
        <v>16481.758000000002</v>
      </c>
      <c r="D95" s="48">
        <v>6.2675907334732703E-2</v>
      </c>
      <c r="E95" s="49">
        <f>D95/D100</f>
        <v>8.9537010478189502E-2</v>
      </c>
      <c r="G95" s="72"/>
      <c r="H95" s="47" t="s">
        <v>268</v>
      </c>
      <c r="I95" s="48">
        <v>32963.493000000002</v>
      </c>
      <c r="J95" s="48">
        <v>0.12535172720635199</v>
      </c>
      <c r="K95" s="49">
        <f>D95/D100</f>
        <v>8.9537010478189502E-2</v>
      </c>
    </row>
    <row r="96" spans="1:11" ht="15" customHeight="1" x14ac:dyDescent="0.25">
      <c r="A96" s="72"/>
      <c r="B96" s="47" t="s">
        <v>269</v>
      </c>
      <c r="C96" s="48">
        <v>28001.081999999999</v>
      </c>
      <c r="D96" s="48">
        <v>0.106480948252259</v>
      </c>
      <c r="E96" s="49">
        <f>D96/D100</f>
        <v>0.15211564036036987</v>
      </c>
      <c r="G96" s="72"/>
      <c r="H96" s="47" t="s">
        <v>269</v>
      </c>
      <c r="I96" s="48">
        <v>56002.186999999998</v>
      </c>
      <c r="J96" s="48">
        <v>0.212961983967631</v>
      </c>
      <c r="K96" s="49">
        <f>D96/D100</f>
        <v>0.15211564036036987</v>
      </c>
    </row>
    <row r="97" spans="1:11" ht="15" customHeight="1" x14ac:dyDescent="0.25">
      <c r="A97" s="72"/>
      <c r="B97" s="47" t="s">
        <v>270</v>
      </c>
      <c r="C97" s="48">
        <v>3125.2350000000001</v>
      </c>
      <c r="D97" s="48">
        <v>1.18844688327097E-2</v>
      </c>
      <c r="E97" s="49">
        <f>D97/D100</f>
        <v>1.6977812618156701E-2</v>
      </c>
      <c r="G97" s="72"/>
      <c r="H97" s="47" t="s">
        <v>270</v>
      </c>
      <c r="I97" s="48">
        <v>6250.47</v>
      </c>
      <c r="J97" s="48">
        <v>2.3768937665419401E-2</v>
      </c>
      <c r="K97" s="49">
        <f>D97/D100</f>
        <v>1.6977812618156701E-2</v>
      </c>
    </row>
    <row r="98" spans="1:11" ht="15" customHeight="1" x14ac:dyDescent="0.25">
      <c r="A98" s="72"/>
      <c r="B98" s="47" t="s">
        <v>271</v>
      </c>
      <c r="C98" s="48">
        <v>21623.058000000001</v>
      </c>
      <c r="D98" s="48">
        <v>8.2226955370995697E-2</v>
      </c>
      <c r="E98" s="49">
        <f>D98/D100</f>
        <v>0.11746707910142232</v>
      </c>
      <c r="G98" s="72"/>
      <c r="H98" s="47" t="s">
        <v>271</v>
      </c>
      <c r="I98" s="48">
        <v>43246.131999999998</v>
      </c>
      <c r="J98" s="48">
        <v>0.164453971585896</v>
      </c>
      <c r="K98" s="49">
        <f>D98/D100</f>
        <v>0.11746707910142232</v>
      </c>
    </row>
    <row r="99" spans="1:11" ht="15" customHeight="1" x14ac:dyDescent="0.25">
      <c r="A99" s="72"/>
      <c r="B99" s="47" t="s">
        <v>272</v>
      </c>
      <c r="C99" s="48">
        <v>71558.33</v>
      </c>
      <c r="D99" s="48">
        <v>0.272118014359162</v>
      </c>
      <c r="E99" s="49">
        <f>D99/D100</f>
        <v>0.3887400205130882</v>
      </c>
      <c r="G99" s="72"/>
      <c r="H99" s="47" t="s">
        <v>272</v>
      </c>
      <c r="I99" s="48">
        <v>143116.658</v>
      </c>
      <c r="J99" s="48">
        <v>0.54423602111283498</v>
      </c>
      <c r="K99" s="49">
        <f>D99/D100</f>
        <v>0.3887400205130882</v>
      </c>
    </row>
    <row r="100" spans="1:11" s="4" customFormat="1" ht="15" customHeight="1" x14ac:dyDescent="0.25">
      <c r="A100" s="44"/>
      <c r="B100" s="44" t="s">
        <v>277</v>
      </c>
      <c r="C100" s="45">
        <f>SUM(C91:C99)</f>
        <v>184077.6</v>
      </c>
      <c r="D100" s="45">
        <f>SUM(D91:D99)</f>
        <v>0.70000000000000062</v>
      </c>
      <c r="E100" s="46">
        <f>SUM(E91:E99)</f>
        <v>1</v>
      </c>
      <c r="G100" s="44"/>
      <c r="H100" s="44" t="s">
        <v>277</v>
      </c>
      <c r="I100" s="45">
        <f>SUM(I91:I99)</f>
        <v>368155.2</v>
      </c>
      <c r="J100" s="45">
        <f>SUM(J91:J99)</f>
        <v>1.4000000000000001</v>
      </c>
      <c r="K100" s="46">
        <f>SUM(K91:K99)</f>
        <v>1</v>
      </c>
    </row>
    <row r="102" spans="1:11" s="5" customFormat="1" ht="30" customHeight="1" x14ac:dyDescent="0.25">
      <c r="A102" s="30" t="s">
        <v>343</v>
      </c>
      <c r="B102" s="30" t="s">
        <v>483</v>
      </c>
      <c r="C102" s="35" t="s">
        <v>496</v>
      </c>
      <c r="D102" s="35" t="s">
        <v>497</v>
      </c>
      <c r="E102" s="35" t="s">
        <v>498</v>
      </c>
      <c r="G102" s="30" t="s">
        <v>343</v>
      </c>
      <c r="H102" s="30" t="s">
        <v>483</v>
      </c>
      <c r="I102" s="35" t="s">
        <v>496</v>
      </c>
      <c r="J102" s="35" t="s">
        <v>497</v>
      </c>
      <c r="K102" s="35" t="s">
        <v>498</v>
      </c>
    </row>
    <row r="103" spans="1:11" ht="15" customHeight="1" x14ac:dyDescent="0.25">
      <c r="A103" s="72" t="s">
        <v>13</v>
      </c>
      <c r="B103" s="47" t="s">
        <v>264</v>
      </c>
      <c r="C103" s="48">
        <v>122938.11</v>
      </c>
      <c r="D103" s="48">
        <v>0.467502167564114</v>
      </c>
      <c r="E103" s="49">
        <f>D103/D112</f>
        <v>6.2333622341881868E-2</v>
      </c>
      <c r="G103" s="72" t="s">
        <v>38</v>
      </c>
      <c r="H103" s="47" t="s">
        <v>264</v>
      </c>
      <c r="I103" s="48">
        <v>68845.350999999995</v>
      </c>
      <c r="J103" s="48">
        <v>0.26180124958169798</v>
      </c>
      <c r="K103" s="49">
        <f>D103/D112</f>
        <v>6.2333622341881868E-2</v>
      </c>
    </row>
    <row r="104" spans="1:11" ht="15" customHeight="1" x14ac:dyDescent="0.25">
      <c r="A104" s="72"/>
      <c r="B104" s="47" t="s">
        <v>265</v>
      </c>
      <c r="C104" s="48">
        <v>11833.8</v>
      </c>
      <c r="D104" s="48">
        <v>4.50009126585744E-2</v>
      </c>
      <c r="E104" s="49">
        <f>D104/D112</f>
        <v>6.0001216878099199E-3</v>
      </c>
      <c r="G104" s="72"/>
      <c r="H104" s="47" t="s">
        <v>265</v>
      </c>
      <c r="I104" s="48">
        <v>6626.915</v>
      </c>
      <c r="J104" s="48">
        <v>2.5200461653128899E-2</v>
      </c>
      <c r="K104" s="49">
        <f>D104/D112</f>
        <v>6.0001216878099199E-3</v>
      </c>
    </row>
    <row r="105" spans="1:11" ht="15" customHeight="1" x14ac:dyDescent="0.25">
      <c r="A105" s="72"/>
      <c r="B105" s="47" t="s">
        <v>266</v>
      </c>
      <c r="C105" s="48">
        <v>174023.43100000001</v>
      </c>
      <c r="D105" s="48">
        <v>0.66176656855587002</v>
      </c>
      <c r="E105" s="49">
        <f>D105/D112</f>
        <v>8.8235542474115997E-2</v>
      </c>
      <c r="G105" s="72"/>
      <c r="H105" s="47" t="s">
        <v>266</v>
      </c>
      <c r="I105" s="48">
        <v>97453.118000000002</v>
      </c>
      <c r="J105" s="48">
        <v>0.37058926561406702</v>
      </c>
      <c r="K105" s="49">
        <f>D105/D112</f>
        <v>8.8235542474115997E-2</v>
      </c>
    </row>
    <row r="106" spans="1:11" ht="15" customHeight="1" x14ac:dyDescent="0.25">
      <c r="A106" s="72"/>
      <c r="B106" s="47" t="s">
        <v>267</v>
      </c>
      <c r="C106" s="48">
        <v>155006.03200000001</v>
      </c>
      <c r="D106" s="48">
        <v>0.58944826746980605</v>
      </c>
      <c r="E106" s="49">
        <f>D106/D112</f>
        <v>7.8593102329307468E-2</v>
      </c>
      <c r="G106" s="72"/>
      <c r="H106" s="47" t="s">
        <v>267</v>
      </c>
      <c r="I106" s="48">
        <v>86803.364000000001</v>
      </c>
      <c r="J106" s="48">
        <v>0.33009097684889399</v>
      </c>
      <c r="K106" s="49">
        <f>D106/D112</f>
        <v>7.8593102329307468E-2</v>
      </c>
    </row>
    <row r="107" spans="1:11" ht="15" customHeight="1" x14ac:dyDescent="0.25">
      <c r="A107" s="72"/>
      <c r="B107" s="47" t="s">
        <v>268</v>
      </c>
      <c r="C107" s="48">
        <v>176590.18900000001</v>
      </c>
      <c r="D107" s="48">
        <v>0.671527292294119</v>
      </c>
      <c r="E107" s="49">
        <f>D107/D112</f>
        <v>8.9536972305882534E-2</v>
      </c>
      <c r="G107" s="72"/>
      <c r="H107" s="47" t="s">
        <v>268</v>
      </c>
      <c r="I107" s="48">
        <v>98890.501999999993</v>
      </c>
      <c r="J107" s="48">
        <v>0.37605526908217002</v>
      </c>
      <c r="K107" s="49">
        <f>D107/D112</f>
        <v>8.9536972305882534E-2</v>
      </c>
    </row>
    <row r="108" spans="1:11" ht="15" customHeight="1" x14ac:dyDescent="0.25">
      <c r="A108" s="72"/>
      <c r="B108" s="47" t="s">
        <v>269</v>
      </c>
      <c r="C108" s="48">
        <v>300011.66700000002</v>
      </c>
      <c r="D108" s="48">
        <v>1.1408675846490799</v>
      </c>
      <c r="E108" s="49">
        <f>D108/D112</f>
        <v>0.15211567795321065</v>
      </c>
      <c r="G108" s="72"/>
      <c r="H108" s="47" t="s">
        <v>269</v>
      </c>
      <c r="I108" s="48">
        <v>168006.53099999999</v>
      </c>
      <c r="J108" s="48">
        <v>0.63888583782057096</v>
      </c>
      <c r="K108" s="49">
        <f>D108/D112</f>
        <v>0.15211567795321065</v>
      </c>
    </row>
    <row r="109" spans="1:11" ht="15" customHeight="1" x14ac:dyDescent="0.25">
      <c r="A109" s="72"/>
      <c r="B109" s="47" t="s">
        <v>270</v>
      </c>
      <c r="C109" s="48">
        <v>33484.622000000003</v>
      </c>
      <c r="D109" s="48">
        <v>0.127333447415655</v>
      </c>
      <c r="E109" s="49">
        <f>D109/D112</f>
        <v>1.6977792988754001E-2</v>
      </c>
      <c r="G109" s="72"/>
      <c r="H109" s="47" t="s">
        <v>270</v>
      </c>
      <c r="I109" s="48">
        <v>18751.394</v>
      </c>
      <c r="J109" s="48">
        <v>7.1306752152353103E-2</v>
      </c>
      <c r="K109" s="49">
        <f>D109/D112</f>
        <v>1.6977792988754001E-2</v>
      </c>
    </row>
    <row r="110" spans="1:11" ht="15" customHeight="1" x14ac:dyDescent="0.25">
      <c r="A110" s="72"/>
      <c r="B110" s="47" t="s">
        <v>271</v>
      </c>
      <c r="C110" s="48">
        <v>231675.67800000001</v>
      </c>
      <c r="D110" s="48">
        <v>0.88100330838733198</v>
      </c>
      <c r="E110" s="49">
        <f>D110/D112</f>
        <v>0.1174671077849776</v>
      </c>
      <c r="G110" s="72"/>
      <c r="H110" s="47" t="s">
        <v>271</v>
      </c>
      <c r="I110" s="48">
        <v>129738.38</v>
      </c>
      <c r="J110" s="48">
        <v>0.49336185391378401</v>
      </c>
      <c r="K110" s="49">
        <f>D110/D112</f>
        <v>0.1174671077849776</v>
      </c>
    </row>
    <row r="111" spans="1:11" ht="15" customHeight="1" x14ac:dyDescent="0.25">
      <c r="A111" s="72"/>
      <c r="B111" s="47" t="s">
        <v>272</v>
      </c>
      <c r="C111" s="48">
        <v>766696.47100000002</v>
      </c>
      <c r="D111" s="48">
        <v>2.91555045100545</v>
      </c>
      <c r="E111" s="49">
        <f>D111/D112</f>
        <v>0.38874006013405998</v>
      </c>
      <c r="G111" s="72"/>
      <c r="H111" s="47" t="s">
        <v>272</v>
      </c>
      <c r="I111" s="48">
        <v>429350.04499999998</v>
      </c>
      <c r="J111" s="48">
        <v>1.6327083333333301</v>
      </c>
      <c r="K111" s="49">
        <f>D111/D112</f>
        <v>0.38874006013405998</v>
      </c>
    </row>
    <row r="112" spans="1:11" s="4" customFormat="1" ht="15" customHeight="1" x14ac:dyDescent="0.25">
      <c r="A112" s="44"/>
      <c r="B112" s="44" t="s">
        <v>277</v>
      </c>
      <c r="C112" s="45">
        <f>SUM(C103:C111)</f>
        <v>1972260</v>
      </c>
      <c r="D112" s="45">
        <f>SUM(D103:D111)</f>
        <v>7.5</v>
      </c>
      <c r="E112" s="46">
        <f>SUM(E103:E111)</f>
        <v>1</v>
      </c>
      <c r="G112" s="44"/>
      <c r="H112" s="44" t="s">
        <v>277</v>
      </c>
      <c r="I112" s="45">
        <f>SUM(I103:I111)</f>
        <v>1104465.5999999999</v>
      </c>
      <c r="J112" s="45">
        <f>SUM(J103:J111)</f>
        <v>4.1999999999999957</v>
      </c>
      <c r="K112" s="46">
        <f>SUM(K103:K111)</f>
        <v>1</v>
      </c>
    </row>
    <row r="114" spans="1:11" s="5" customFormat="1" ht="30" customHeight="1" x14ac:dyDescent="0.25">
      <c r="A114" s="30" t="s">
        <v>343</v>
      </c>
      <c r="B114" s="30" t="s">
        <v>483</v>
      </c>
      <c r="C114" s="35" t="s">
        <v>496</v>
      </c>
      <c r="D114" s="35" t="s">
        <v>497</v>
      </c>
      <c r="E114" s="35" t="s">
        <v>498</v>
      </c>
      <c r="G114" s="30" t="s">
        <v>343</v>
      </c>
      <c r="H114" s="30" t="s">
        <v>483</v>
      </c>
      <c r="I114" s="35" t="s">
        <v>496</v>
      </c>
      <c r="J114" s="35" t="s">
        <v>497</v>
      </c>
      <c r="K114" s="35" t="s">
        <v>498</v>
      </c>
    </row>
    <row r="115" spans="1:11" ht="15" customHeight="1" x14ac:dyDescent="0.25">
      <c r="A115" s="72" t="s">
        <v>51</v>
      </c>
      <c r="B115" s="47" t="s">
        <v>264</v>
      </c>
      <c r="C115" s="48">
        <v>114742.24400000001</v>
      </c>
      <c r="D115" s="48">
        <v>0.43633538681512601</v>
      </c>
      <c r="E115" s="49">
        <f>D115/D124</f>
        <v>6.233362668787519E-2</v>
      </c>
      <c r="G115" s="72" t="s">
        <v>6</v>
      </c>
      <c r="H115" s="47" t="s">
        <v>264</v>
      </c>
      <c r="I115" s="48">
        <v>131133.976</v>
      </c>
      <c r="J115" s="48">
        <v>0.49866894831310299</v>
      </c>
      <c r="K115" s="49">
        <f>D115/D124</f>
        <v>6.233362668787519E-2</v>
      </c>
    </row>
    <row r="116" spans="1:11" ht="15" customHeight="1" x14ac:dyDescent="0.25">
      <c r="A116" s="72"/>
      <c r="B116" s="47" t="s">
        <v>265</v>
      </c>
      <c r="C116" s="48">
        <v>11044.866</v>
      </c>
      <c r="D116" s="48">
        <v>4.20007985762526E-2</v>
      </c>
      <c r="E116" s="49">
        <f>D116/D124</f>
        <v>6.0001140823218047E-3</v>
      </c>
      <c r="G116" s="72"/>
      <c r="H116" s="47" t="s">
        <v>265</v>
      </c>
      <c r="I116" s="48">
        <v>12622.704</v>
      </c>
      <c r="J116" s="48">
        <v>4.8000912658574403E-2</v>
      </c>
      <c r="K116" s="49">
        <f>D116/D124</f>
        <v>6.0001140823218047E-3</v>
      </c>
    </row>
    <row r="117" spans="1:11" ht="15" customHeight="1" x14ac:dyDescent="0.25">
      <c r="A117" s="72"/>
      <c r="B117" s="47" t="s">
        <v>266</v>
      </c>
      <c r="C117" s="48">
        <v>162421.85800000001</v>
      </c>
      <c r="D117" s="48">
        <v>0.61764875574214395</v>
      </c>
      <c r="E117" s="49">
        <f>D117/D124</f>
        <v>8.8235536534592054E-2</v>
      </c>
      <c r="G117" s="72"/>
      <c r="H117" s="47" t="s">
        <v>266</v>
      </c>
      <c r="I117" s="48">
        <v>185624.997</v>
      </c>
      <c r="J117" s="48">
        <v>0.70588435475038802</v>
      </c>
      <c r="K117" s="49">
        <f>D117/D124</f>
        <v>8.8235536534592054E-2</v>
      </c>
    </row>
    <row r="118" spans="1:11" ht="15" customHeight="1" x14ac:dyDescent="0.25">
      <c r="A118" s="72"/>
      <c r="B118" s="47" t="s">
        <v>267</v>
      </c>
      <c r="C118" s="48">
        <v>144672.291</v>
      </c>
      <c r="D118" s="48">
        <v>0.55015169526330199</v>
      </c>
      <c r="E118" s="49">
        <f>D118/D124</f>
        <v>7.8593099323328919E-2</v>
      </c>
      <c r="G118" s="72"/>
      <c r="H118" s="47" t="s">
        <v>267</v>
      </c>
      <c r="I118" s="48">
        <v>165339.75</v>
      </c>
      <c r="J118" s="48">
        <v>0.62874475221319703</v>
      </c>
      <c r="K118" s="49">
        <f>D118/D124</f>
        <v>7.8593099323328919E-2</v>
      </c>
    </row>
    <row r="119" spans="1:11" ht="15" customHeight="1" x14ac:dyDescent="0.25">
      <c r="A119" s="72"/>
      <c r="B119" s="47" t="s">
        <v>268</v>
      </c>
      <c r="C119" s="48">
        <v>164817.511</v>
      </c>
      <c r="D119" s="48">
        <v>0.62675881095798702</v>
      </c>
      <c r="E119" s="49">
        <f>D119/D124</f>
        <v>8.953697299399821E-2</v>
      </c>
      <c r="G119" s="72"/>
      <c r="H119" s="47" t="s">
        <v>268</v>
      </c>
      <c r="I119" s="48">
        <v>188362.867</v>
      </c>
      <c r="J119" s="48">
        <v>0.71629577363025199</v>
      </c>
      <c r="K119" s="49">
        <f>D119/D124</f>
        <v>8.953697299399821E-2</v>
      </c>
    </row>
    <row r="120" spans="1:11" ht="15" customHeight="1" x14ac:dyDescent="0.25">
      <c r="A120" s="72"/>
      <c r="B120" s="47" t="s">
        <v>269</v>
      </c>
      <c r="C120" s="48">
        <v>280010.88199999998</v>
      </c>
      <c r="D120" s="48">
        <v>1.0648097182927201</v>
      </c>
      <c r="E120" s="49">
        <f>D120/D124</f>
        <v>0.15211567404181728</v>
      </c>
      <c r="G120" s="72"/>
      <c r="H120" s="47" t="s">
        <v>269</v>
      </c>
      <c r="I120" s="48">
        <v>320012.45899999997</v>
      </c>
      <c r="J120" s="48">
        <v>1.2169254776246501</v>
      </c>
      <c r="K120" s="49">
        <f>D120/D124</f>
        <v>0.15211567404181728</v>
      </c>
    </row>
    <row r="121" spans="1:11" ht="15" customHeight="1" x14ac:dyDescent="0.25">
      <c r="A121" s="72"/>
      <c r="B121" s="47" t="s">
        <v>270</v>
      </c>
      <c r="C121" s="48">
        <v>31252.333999999999</v>
      </c>
      <c r="D121" s="48">
        <v>0.11884462748319199</v>
      </c>
      <c r="E121" s="49">
        <f>D121/D124</f>
        <v>1.6977803926170296E-2</v>
      </c>
      <c r="G121" s="72"/>
      <c r="H121" s="47" t="s">
        <v>270</v>
      </c>
      <c r="I121" s="48">
        <v>35716.94</v>
      </c>
      <c r="J121" s="48">
        <v>0.13582238143044001</v>
      </c>
      <c r="K121" s="49">
        <f>D121/D124</f>
        <v>1.6977803926170296E-2</v>
      </c>
    </row>
    <row r="122" spans="1:11" ht="15" customHeight="1" x14ac:dyDescent="0.25">
      <c r="A122" s="72"/>
      <c r="B122" s="47" t="s">
        <v>271</v>
      </c>
      <c r="C122" s="48">
        <v>216230.628</v>
      </c>
      <c r="D122" s="48">
        <v>0.82226973624167199</v>
      </c>
      <c r="E122" s="49">
        <f>D122/D124</f>
        <v>0.11746710517738181</v>
      </c>
      <c r="G122" s="72"/>
      <c r="H122" s="47" t="s">
        <v>271</v>
      </c>
      <c r="I122" s="48">
        <v>247120.72099999999</v>
      </c>
      <c r="J122" s="48">
        <v>0.93973685391378403</v>
      </c>
      <c r="K122" s="49">
        <f>D122/D124</f>
        <v>0.11746710517738181</v>
      </c>
    </row>
    <row r="123" spans="1:11" ht="15" customHeight="1" x14ac:dyDescent="0.25">
      <c r="A123" s="72"/>
      <c r="B123" s="47" t="s">
        <v>272</v>
      </c>
      <c r="C123" s="48">
        <v>715583.38600000006</v>
      </c>
      <c r="D123" s="48">
        <v>2.7211804706275999</v>
      </c>
      <c r="E123" s="49">
        <f>D123/D124</f>
        <v>0.38874006723251459</v>
      </c>
      <c r="G123" s="72"/>
      <c r="H123" s="47" t="s">
        <v>272</v>
      </c>
      <c r="I123" s="48">
        <v>817809.58600000001</v>
      </c>
      <c r="J123" s="48">
        <v>3.1099205454656098</v>
      </c>
      <c r="K123" s="49">
        <f>D123/D124</f>
        <v>0.38874006723251459</v>
      </c>
    </row>
    <row r="124" spans="1:11" s="4" customFormat="1" ht="15" customHeight="1" x14ac:dyDescent="0.25">
      <c r="A124" s="44"/>
      <c r="B124" s="44" t="s">
        <v>277</v>
      </c>
      <c r="C124" s="45">
        <f>SUM(C115:C123)</f>
        <v>1840776</v>
      </c>
      <c r="D124" s="45">
        <f>SUM(D115:D123)</f>
        <v>6.9999999999999947</v>
      </c>
      <c r="E124" s="46">
        <f>SUM(E115:E123)</f>
        <v>1.0000000000000002</v>
      </c>
      <c r="G124" s="44"/>
      <c r="H124" s="44" t="s">
        <v>277</v>
      </c>
      <c r="I124" s="45">
        <f>SUM(I115:I123)</f>
        <v>2103744</v>
      </c>
      <c r="J124" s="45">
        <f>SUM(J115:J123)</f>
        <v>7.9999999999999982</v>
      </c>
      <c r="K124" s="46">
        <f>SUM(K115:K123)</f>
        <v>1.0000000000000002</v>
      </c>
    </row>
    <row r="126" spans="1:11" s="5" customFormat="1" ht="30" customHeight="1" x14ac:dyDescent="0.25">
      <c r="A126" s="30" t="s">
        <v>343</v>
      </c>
      <c r="B126" s="30" t="s">
        <v>483</v>
      </c>
      <c r="C126" s="35" t="s">
        <v>496</v>
      </c>
      <c r="D126" s="35" t="s">
        <v>497</v>
      </c>
      <c r="E126" s="35" t="s">
        <v>498</v>
      </c>
      <c r="G126" s="30" t="s">
        <v>343</v>
      </c>
      <c r="H126" s="30" t="s">
        <v>483</v>
      </c>
      <c r="I126" s="35" t="s">
        <v>496</v>
      </c>
      <c r="J126" s="35" t="s">
        <v>497</v>
      </c>
      <c r="K126" s="35" t="s">
        <v>498</v>
      </c>
    </row>
    <row r="127" spans="1:11" ht="15" customHeight="1" x14ac:dyDescent="0.25">
      <c r="A127" s="72" t="s">
        <v>49</v>
      </c>
      <c r="B127" s="47" t="s">
        <v>264</v>
      </c>
      <c r="C127" s="48">
        <v>98350.482000000004</v>
      </c>
      <c r="D127" s="48">
        <v>0.37400171123482701</v>
      </c>
      <c r="E127" s="49">
        <f>D127/D136</f>
        <v>6.233361853913777E-2</v>
      </c>
      <c r="G127" s="72" t="s">
        <v>53</v>
      </c>
      <c r="H127" s="47" t="s">
        <v>264</v>
      </c>
      <c r="I127" s="48">
        <v>40979.360000000001</v>
      </c>
      <c r="J127" s="48">
        <v>0.155834017827264</v>
      </c>
      <c r="K127" s="49">
        <f>D127/D136</f>
        <v>6.233361853913777E-2</v>
      </c>
    </row>
    <row r="128" spans="1:11" ht="15" customHeight="1" x14ac:dyDescent="0.25">
      <c r="A128" s="72"/>
      <c r="B128" s="47" t="s">
        <v>265</v>
      </c>
      <c r="C128" s="48">
        <v>9467.0280000000002</v>
      </c>
      <c r="D128" s="48">
        <v>3.6000684493930797E-2</v>
      </c>
      <c r="E128" s="49">
        <f>D128/D136</f>
        <v>6.0001140823217934E-3</v>
      </c>
      <c r="G128" s="72"/>
      <c r="H128" s="47" t="s">
        <v>265</v>
      </c>
      <c r="I128" s="48">
        <v>3944.61</v>
      </c>
      <c r="J128" s="48">
        <v>1.5000342246965399E-2</v>
      </c>
      <c r="K128" s="49">
        <f>D128/D136</f>
        <v>6.0001140823217934E-3</v>
      </c>
    </row>
    <row r="129" spans="1:11" ht="15" customHeight="1" x14ac:dyDescent="0.25">
      <c r="A129" s="72"/>
      <c r="B129" s="47" t="s">
        <v>266</v>
      </c>
      <c r="C129" s="48">
        <v>139218.742</v>
      </c>
      <c r="D129" s="48">
        <v>0.52941324419701297</v>
      </c>
      <c r="E129" s="49">
        <f>D129/D136</f>
        <v>8.8235540699502069E-2</v>
      </c>
      <c r="G129" s="72"/>
      <c r="H129" s="47" t="s">
        <v>266</v>
      </c>
      <c r="I129" s="48">
        <v>58007.805</v>
      </c>
      <c r="J129" s="48">
        <v>0.22058883590398801</v>
      </c>
      <c r="K129" s="49">
        <f>D129/D136</f>
        <v>8.8235540699502069E-2</v>
      </c>
    </row>
    <row r="130" spans="1:11" ht="15" customHeight="1" x14ac:dyDescent="0.25">
      <c r="A130" s="72"/>
      <c r="B130" s="47" t="s">
        <v>267</v>
      </c>
      <c r="C130" s="48">
        <v>124004.81600000001</v>
      </c>
      <c r="D130" s="48">
        <v>0.47155857746950203</v>
      </c>
      <c r="E130" s="49">
        <f>D130/D136</f>
        <v>7.8593096244916921E-2</v>
      </c>
      <c r="G130" s="72"/>
      <c r="H130" s="47" t="s">
        <v>267</v>
      </c>
      <c r="I130" s="48">
        <v>51668.675000000003</v>
      </c>
      <c r="J130" s="48">
        <v>0.19648274695019899</v>
      </c>
      <c r="K130" s="49">
        <f>D130/D136</f>
        <v>7.8593096244916921E-2</v>
      </c>
    </row>
    <row r="131" spans="1:11" ht="15" customHeight="1" x14ac:dyDescent="0.25">
      <c r="A131" s="72"/>
      <c r="B131" s="47" t="s">
        <v>268</v>
      </c>
      <c r="C131" s="48">
        <v>141272.14799999999</v>
      </c>
      <c r="D131" s="48">
        <v>0.537221821666515</v>
      </c>
      <c r="E131" s="49">
        <f>D131/D136</f>
        <v>8.9536970277752412E-2</v>
      </c>
      <c r="G131" s="72"/>
      <c r="H131" s="47" t="s">
        <v>268</v>
      </c>
      <c r="I131" s="48">
        <v>58863.404000000002</v>
      </c>
      <c r="J131" s="48">
        <v>0.223842459919078</v>
      </c>
      <c r="K131" s="49">
        <f>D131/D136</f>
        <v>8.9536970277752412E-2</v>
      </c>
    </row>
    <row r="132" spans="1:11" ht="15" customHeight="1" x14ac:dyDescent="0.25">
      <c r="A132" s="72"/>
      <c r="B132" s="47" t="s">
        <v>269</v>
      </c>
      <c r="C132" s="48">
        <v>240009.33499999999</v>
      </c>
      <c r="D132" s="48">
        <v>0.91269407304310801</v>
      </c>
      <c r="E132" s="49">
        <f>D132/D136</f>
        <v>0.15211567884051785</v>
      </c>
      <c r="G132" s="72"/>
      <c r="H132" s="47" t="s">
        <v>269</v>
      </c>
      <c r="I132" s="48">
        <v>100003.879</v>
      </c>
      <c r="J132" s="48">
        <v>0.38028915685558701</v>
      </c>
      <c r="K132" s="49">
        <f>D132/D136</f>
        <v>0.15211567884051785</v>
      </c>
    </row>
    <row r="133" spans="1:11" ht="15" customHeight="1" x14ac:dyDescent="0.25">
      <c r="A133" s="72"/>
      <c r="B133" s="47" t="s">
        <v>270</v>
      </c>
      <c r="C133" s="48">
        <v>26787.705000000002</v>
      </c>
      <c r="D133" s="48">
        <v>0.10186678607283001</v>
      </c>
      <c r="E133" s="49">
        <f>D133/D136</f>
        <v>1.6977797678804984E-2</v>
      </c>
      <c r="G133" s="72"/>
      <c r="H133" s="47" t="s">
        <v>270</v>
      </c>
      <c r="I133" s="48">
        <v>11161.546</v>
      </c>
      <c r="J133" s="48">
        <v>4.2444502753186703E-2</v>
      </c>
      <c r="K133" s="49">
        <f>D133/D136</f>
        <v>1.6977797678804984E-2</v>
      </c>
    </row>
    <row r="134" spans="1:11" ht="15" customHeight="1" x14ac:dyDescent="0.25">
      <c r="A134" s="72"/>
      <c r="B134" s="47" t="s">
        <v>271</v>
      </c>
      <c r="C134" s="48">
        <v>185340.535</v>
      </c>
      <c r="D134" s="48">
        <v>0.70480261856955995</v>
      </c>
      <c r="E134" s="49">
        <f>D134/D136</f>
        <v>0.11746710309492654</v>
      </c>
      <c r="G134" s="72"/>
      <c r="H134" s="47" t="s">
        <v>271</v>
      </c>
      <c r="I134" s="48">
        <v>77225.236000000004</v>
      </c>
      <c r="J134" s="48">
        <v>0.29366780748988502</v>
      </c>
      <c r="K134" s="49">
        <f>D134/D136</f>
        <v>0.11746710309492654</v>
      </c>
    </row>
    <row r="135" spans="1:11" ht="15" customHeight="1" x14ac:dyDescent="0.25">
      <c r="A135" s="72"/>
      <c r="B135" s="47" t="s">
        <v>272</v>
      </c>
      <c r="C135" s="48">
        <v>613357.20900000003</v>
      </c>
      <c r="D135" s="48">
        <v>2.3324404832527201</v>
      </c>
      <c r="E135" s="49">
        <f>D135/D136</f>
        <v>0.38874008054211961</v>
      </c>
      <c r="G135" s="72"/>
      <c r="H135" s="47" t="s">
        <v>272</v>
      </c>
      <c r="I135" s="48">
        <v>255565.48499999999</v>
      </c>
      <c r="J135" s="48">
        <v>0.97185013005384702</v>
      </c>
      <c r="K135" s="49">
        <f>D135/D136</f>
        <v>0.38874008054211961</v>
      </c>
    </row>
    <row r="136" spans="1:11" s="4" customFormat="1" ht="15" customHeight="1" x14ac:dyDescent="0.25">
      <c r="A136" s="44"/>
      <c r="B136" s="44" t="s">
        <v>277</v>
      </c>
      <c r="C136" s="45">
        <f>SUM(C127:C135)</f>
        <v>1577808</v>
      </c>
      <c r="D136" s="45">
        <f>SUM(D127:D135)</f>
        <v>6.0000000000000062</v>
      </c>
      <c r="E136" s="46">
        <f>SUM(E127:E135)</f>
        <v>1</v>
      </c>
      <c r="G136" s="44"/>
      <c r="H136" s="44" t="s">
        <v>277</v>
      </c>
      <c r="I136" s="45">
        <f>SUM(I127:I135)</f>
        <v>657420</v>
      </c>
      <c r="J136" s="45">
        <f>SUM(J127:J135)</f>
        <v>2.5000000000000004</v>
      </c>
      <c r="K136" s="46">
        <f>SUM(K127:K135)</f>
        <v>1</v>
      </c>
    </row>
    <row r="138" spans="1:11" s="5" customFormat="1" ht="30" customHeight="1" x14ac:dyDescent="0.25">
      <c r="A138" s="30" t="s">
        <v>343</v>
      </c>
      <c r="B138" s="30" t="s">
        <v>483</v>
      </c>
      <c r="C138" s="35" t="s">
        <v>496</v>
      </c>
      <c r="D138" s="35" t="s">
        <v>497</v>
      </c>
      <c r="E138" s="35" t="s">
        <v>498</v>
      </c>
      <c r="G138" s="30" t="s">
        <v>343</v>
      </c>
      <c r="H138" s="30" t="s">
        <v>483</v>
      </c>
      <c r="I138" s="35" t="s">
        <v>496</v>
      </c>
      <c r="J138" s="35" t="s">
        <v>497</v>
      </c>
      <c r="K138" s="35" t="s">
        <v>498</v>
      </c>
    </row>
    <row r="139" spans="1:11" ht="15" customHeight="1" x14ac:dyDescent="0.25">
      <c r="A139" s="72" t="s">
        <v>43</v>
      </c>
      <c r="B139" s="47" t="s">
        <v>264</v>
      </c>
      <c r="C139" s="48">
        <v>22948.457999999999</v>
      </c>
      <c r="D139" s="48">
        <v>8.7267112348270504E-2</v>
      </c>
      <c r="E139" s="49">
        <f>D139/D148</f>
        <v>6.2333651677336066E-2</v>
      </c>
      <c r="G139" s="72" t="s">
        <v>55</v>
      </c>
      <c r="H139" s="47" t="s">
        <v>264</v>
      </c>
      <c r="I139" s="48">
        <v>983504.91</v>
      </c>
      <c r="J139" s="48">
        <v>3.74001745459524</v>
      </c>
      <c r="K139" s="49">
        <f>D139/D148</f>
        <v>6.2333651677336066E-2</v>
      </c>
    </row>
    <row r="140" spans="1:11" ht="15" customHeight="1" x14ac:dyDescent="0.25">
      <c r="A140" s="72"/>
      <c r="B140" s="47" t="s">
        <v>265</v>
      </c>
      <c r="C140" s="48">
        <v>2208.9639999999999</v>
      </c>
      <c r="D140" s="48">
        <v>8.4001247300051693E-3</v>
      </c>
      <c r="E140" s="49">
        <f>D140/D148</f>
        <v>6.0000890928608346E-3</v>
      </c>
      <c r="G140" s="72"/>
      <c r="H140" s="47" t="s">
        <v>265</v>
      </c>
      <c r="I140" s="48">
        <v>94670.34</v>
      </c>
      <c r="J140" s="48">
        <v>0.36000707310395202</v>
      </c>
      <c r="K140" s="49">
        <f>D140/D148</f>
        <v>6.0000890928608346E-3</v>
      </c>
    </row>
    <row r="141" spans="1:11" ht="15" customHeight="1" x14ac:dyDescent="0.25">
      <c r="A141" s="72"/>
      <c r="B141" s="47" t="s">
        <v>266</v>
      </c>
      <c r="C141" s="48">
        <v>32484.378000000001</v>
      </c>
      <c r="D141" s="48">
        <v>0.12352977548599101</v>
      </c>
      <c r="E141" s="49">
        <f>D141/D148</f>
        <v>8.8235553918564996E-2</v>
      </c>
      <c r="G141" s="72"/>
      <c r="H141" s="47" t="s">
        <v>266</v>
      </c>
      <c r="I141" s="48">
        <v>1392187.443</v>
      </c>
      <c r="J141" s="48">
        <v>5.2941325294332398</v>
      </c>
      <c r="K141" s="49">
        <f>D141/D148</f>
        <v>8.8235553918564996E-2</v>
      </c>
    </row>
    <row r="142" spans="1:11" ht="15" customHeight="1" x14ac:dyDescent="0.25">
      <c r="A142" s="72"/>
      <c r="B142" s="47" t="s">
        <v>267</v>
      </c>
      <c r="C142" s="48">
        <v>28934.46</v>
      </c>
      <c r="D142" s="48">
        <v>0.1100303458976</v>
      </c>
      <c r="E142" s="49">
        <f>D142/D148</f>
        <v>7.8593104212571416E-2</v>
      </c>
      <c r="G142" s="72"/>
      <c r="H142" s="47" t="s">
        <v>267</v>
      </c>
      <c r="I142" s="48">
        <v>1240048.2080000001</v>
      </c>
      <c r="J142" s="48">
        <v>4.7155859572267396</v>
      </c>
      <c r="K142" s="49">
        <f>D142/D148</f>
        <v>7.8593104212571416E-2</v>
      </c>
    </row>
    <row r="143" spans="1:11" ht="15" customHeight="1" x14ac:dyDescent="0.25">
      <c r="A143" s="72"/>
      <c r="B143" s="47" t="s">
        <v>268</v>
      </c>
      <c r="C143" s="48">
        <v>32963.493000000002</v>
      </c>
      <c r="D143" s="48">
        <v>0.12535172720635199</v>
      </c>
      <c r="E143" s="49">
        <f>D143/D148</f>
        <v>8.9536948004537126E-2</v>
      </c>
      <c r="G143" s="72"/>
      <c r="H143" s="47" t="s">
        <v>268</v>
      </c>
      <c r="I143" s="48">
        <v>1412721.581</v>
      </c>
      <c r="J143" s="48">
        <v>5.3722186007422996</v>
      </c>
      <c r="K143" s="49">
        <f>D143/D148</f>
        <v>8.9536948004537126E-2</v>
      </c>
    </row>
    <row r="144" spans="1:11" ht="15" customHeight="1" x14ac:dyDescent="0.25">
      <c r="A144" s="72"/>
      <c r="B144" s="47" t="s">
        <v>269</v>
      </c>
      <c r="C144" s="48">
        <v>56002.186999999998</v>
      </c>
      <c r="D144" s="48">
        <v>0.212961983967631</v>
      </c>
      <c r="E144" s="49">
        <f>D144/D148</f>
        <v>0.15211570283402212</v>
      </c>
      <c r="G144" s="72"/>
      <c r="H144" s="47" t="s">
        <v>269</v>
      </c>
      <c r="I144" s="48">
        <v>2400093.2990000001</v>
      </c>
      <c r="J144" s="48">
        <v>9.12694053649113</v>
      </c>
      <c r="K144" s="49">
        <f>D144/D148</f>
        <v>0.15211570283402212</v>
      </c>
    </row>
    <row r="145" spans="1:11" ht="15" customHeight="1" x14ac:dyDescent="0.25">
      <c r="A145" s="72"/>
      <c r="B145" s="47" t="s">
        <v>270</v>
      </c>
      <c r="C145" s="48">
        <v>6250.47</v>
      </c>
      <c r="D145" s="48">
        <v>2.3768937665419401E-2</v>
      </c>
      <c r="E145" s="49">
        <f>D145/D148</f>
        <v>1.6977812618156712E-2</v>
      </c>
      <c r="G145" s="72"/>
      <c r="H145" s="47" t="s">
        <v>270</v>
      </c>
      <c r="I145" s="48">
        <v>267877.06599999999</v>
      </c>
      <c r="J145" s="48">
        <v>1.0186679215722101</v>
      </c>
      <c r="K145" s="49">
        <f>D145/D148</f>
        <v>1.6977812618156712E-2</v>
      </c>
    </row>
    <row r="146" spans="1:11" ht="15" customHeight="1" x14ac:dyDescent="0.25">
      <c r="A146" s="72"/>
      <c r="B146" s="47" t="s">
        <v>271</v>
      </c>
      <c r="C146" s="48">
        <v>43246.131999999998</v>
      </c>
      <c r="D146" s="48">
        <v>0.164453971585896</v>
      </c>
      <c r="E146" s="49">
        <f>D146/D148</f>
        <v>0.11746712256135428</v>
      </c>
      <c r="G146" s="72"/>
      <c r="H146" s="47" t="s">
        <v>271</v>
      </c>
      <c r="I146" s="48">
        <v>1853405.371</v>
      </c>
      <c r="J146" s="48">
        <v>7.0480262655532204</v>
      </c>
      <c r="K146" s="49">
        <f>D146/D148</f>
        <v>0.11746712256135428</v>
      </c>
    </row>
    <row r="147" spans="1:11" ht="15" customHeight="1" x14ac:dyDescent="0.25">
      <c r="A147" s="72"/>
      <c r="B147" s="47" t="s">
        <v>272</v>
      </c>
      <c r="C147" s="48">
        <v>143116.658</v>
      </c>
      <c r="D147" s="48">
        <v>0.54423602111283498</v>
      </c>
      <c r="E147" s="49">
        <f>D147/D148</f>
        <v>0.38874001508059636</v>
      </c>
      <c r="G147" s="72"/>
      <c r="H147" s="47" t="s">
        <v>272</v>
      </c>
      <c r="I147" s="48">
        <v>6133571.7819999997</v>
      </c>
      <c r="J147" s="48">
        <v>23.324403661281998</v>
      </c>
      <c r="K147" s="49">
        <f>D147/D148</f>
        <v>0.38874001508059636</v>
      </c>
    </row>
    <row r="148" spans="1:11" s="4" customFormat="1" ht="15" customHeight="1" x14ac:dyDescent="0.25">
      <c r="A148" s="44"/>
      <c r="B148" s="44" t="s">
        <v>277</v>
      </c>
      <c r="C148" s="45">
        <f>SUM(C139:C147)</f>
        <v>368155.2</v>
      </c>
      <c r="D148" s="45">
        <f>SUM(D139:D147)</f>
        <v>1.4000000000000001</v>
      </c>
      <c r="E148" s="46">
        <f>SUM(E139:E147)</f>
        <v>1</v>
      </c>
      <c r="G148" s="44"/>
      <c r="H148" s="44" t="s">
        <v>277</v>
      </c>
      <c r="I148" s="45">
        <f>SUM(I139:I147)</f>
        <v>15778079.999999998</v>
      </c>
      <c r="J148" s="45">
        <f>SUM(J139:J147)</f>
        <v>60.000000000000028</v>
      </c>
      <c r="K148" s="46">
        <f>SUM(K139:K147)</f>
        <v>1</v>
      </c>
    </row>
    <row r="150" spans="1:11" s="5" customFormat="1" ht="30" customHeight="1" x14ac:dyDescent="0.25">
      <c r="A150" s="30" t="s">
        <v>343</v>
      </c>
      <c r="B150" s="30" t="s">
        <v>483</v>
      </c>
      <c r="C150" s="35" t="s">
        <v>496</v>
      </c>
      <c r="D150" s="35" t="s">
        <v>497</v>
      </c>
      <c r="E150" s="35" t="s">
        <v>498</v>
      </c>
      <c r="G150" s="30" t="s">
        <v>343</v>
      </c>
      <c r="H150" s="30" t="s">
        <v>483</v>
      </c>
      <c r="I150" s="35" t="s">
        <v>496</v>
      </c>
      <c r="J150" s="35" t="s">
        <v>497</v>
      </c>
      <c r="K150" s="35" t="s">
        <v>498</v>
      </c>
    </row>
    <row r="151" spans="1:11" ht="15" customHeight="1" x14ac:dyDescent="0.25">
      <c r="A151" s="72" t="s">
        <v>45</v>
      </c>
      <c r="B151" s="47" t="s">
        <v>264</v>
      </c>
      <c r="C151" s="48">
        <v>29505.153999999999</v>
      </c>
      <c r="D151" s="48">
        <v>0.112200549116242</v>
      </c>
      <c r="E151" s="49">
        <f>D151/D160</f>
        <v>6.2333638397912255E-2</v>
      </c>
      <c r="G151" s="72" t="s">
        <v>57</v>
      </c>
      <c r="H151" s="47" t="s">
        <v>264</v>
      </c>
      <c r="I151" s="48">
        <v>19670.095000000001</v>
      </c>
      <c r="J151" s="48">
        <v>7.4800336923123698E-2</v>
      </c>
      <c r="K151" s="49">
        <f>D151/D160</f>
        <v>6.2333638397912255E-2</v>
      </c>
    </row>
    <row r="152" spans="1:11" ht="15" customHeight="1" x14ac:dyDescent="0.25">
      <c r="A152" s="72"/>
      <c r="B152" s="47" t="s">
        <v>265</v>
      </c>
      <c r="C152" s="48">
        <v>2840.1129999999998</v>
      </c>
      <c r="D152" s="48">
        <v>1.08002228408019E-2</v>
      </c>
      <c r="E152" s="49">
        <f>D152/D160</f>
        <v>6.0001238004455037E-3</v>
      </c>
      <c r="G152" s="72"/>
      <c r="H152" s="47" t="s">
        <v>265</v>
      </c>
      <c r="I152" s="48">
        <v>1893.4010000000001</v>
      </c>
      <c r="J152" s="48">
        <v>7.2001194061634896E-3</v>
      </c>
      <c r="K152" s="49">
        <f>D152/D160</f>
        <v>6.0001238004455037E-3</v>
      </c>
    </row>
    <row r="153" spans="1:11" ht="15" customHeight="1" x14ac:dyDescent="0.25">
      <c r="A153" s="72"/>
      <c r="B153" s="47" t="s">
        <v>266</v>
      </c>
      <c r="C153" s="48">
        <v>41765.624000000003</v>
      </c>
      <c r="D153" s="48">
        <v>0.158823978582945</v>
      </c>
      <c r="E153" s="49">
        <f>D153/D160</f>
        <v>8.8235543657191717E-2</v>
      </c>
      <c r="G153" s="72"/>
      <c r="H153" s="47" t="s">
        <v>266</v>
      </c>
      <c r="I153" s="48">
        <v>27843.746999999999</v>
      </c>
      <c r="J153" s="48">
        <v>0.105882643515561</v>
      </c>
      <c r="K153" s="49">
        <f>D153/D160</f>
        <v>8.8235543657191717E-2</v>
      </c>
    </row>
    <row r="154" spans="1:11" ht="15" customHeight="1" x14ac:dyDescent="0.25">
      <c r="A154" s="72"/>
      <c r="B154" s="47" t="s">
        <v>267</v>
      </c>
      <c r="C154" s="48">
        <v>37201.445</v>
      </c>
      <c r="D154" s="48">
        <v>0.141467574001399</v>
      </c>
      <c r="E154" s="49">
        <f>D154/D160</f>
        <v>7.8593096667443935E-2</v>
      </c>
      <c r="G154" s="72"/>
      <c r="H154" s="47" t="s">
        <v>267</v>
      </c>
      <c r="I154" s="48">
        <v>24800.971000000001</v>
      </c>
      <c r="J154" s="48">
        <v>9.4311745155304105E-2</v>
      </c>
      <c r="K154" s="49">
        <f>D154/D160</f>
        <v>7.8593096667443935E-2</v>
      </c>
    </row>
    <row r="155" spans="1:11" ht="15" customHeight="1" x14ac:dyDescent="0.25">
      <c r="A155" s="72"/>
      <c r="B155" s="47" t="s">
        <v>268</v>
      </c>
      <c r="C155" s="48">
        <v>42381.646000000001</v>
      </c>
      <c r="D155" s="48">
        <v>0.16116655258434501</v>
      </c>
      <c r="E155" s="49">
        <f>D155/D160</f>
        <v>8.9536973657969504E-2</v>
      </c>
      <c r="G155" s="72"/>
      <c r="H155" s="47" t="s">
        <v>268</v>
      </c>
      <c r="I155" s="48">
        <v>28254.436000000002</v>
      </c>
      <c r="J155" s="48">
        <v>0.107444388670865</v>
      </c>
      <c r="K155" s="49">
        <f>D155/D160</f>
        <v>8.9536973657969504E-2</v>
      </c>
    </row>
    <row r="156" spans="1:11" ht="15" customHeight="1" x14ac:dyDescent="0.25">
      <c r="A156" s="72"/>
      <c r="B156" s="47" t="s">
        <v>269</v>
      </c>
      <c r="C156" s="48">
        <v>72002.797000000006</v>
      </c>
      <c r="D156" s="48">
        <v>0.273808208603328</v>
      </c>
      <c r="E156" s="49">
        <f>D156/D160</f>
        <v>0.15211567144629343</v>
      </c>
      <c r="G156" s="72"/>
      <c r="H156" s="47" t="s">
        <v>269</v>
      </c>
      <c r="I156" s="48">
        <v>48001.866999999998</v>
      </c>
      <c r="J156" s="48">
        <v>0.18253881460862201</v>
      </c>
      <c r="K156" s="49">
        <f>D156/D160</f>
        <v>0.15211567144629343</v>
      </c>
    </row>
    <row r="157" spans="1:11" ht="15" customHeight="1" x14ac:dyDescent="0.25">
      <c r="A157" s="72"/>
      <c r="B157" s="47" t="s">
        <v>270</v>
      </c>
      <c r="C157" s="48">
        <v>8036.3109999999997</v>
      </c>
      <c r="D157" s="48">
        <v>3.0560033920477001E-2</v>
      </c>
      <c r="E157" s="49">
        <f>D157/D160</f>
        <v>1.6977796622487232E-2</v>
      </c>
      <c r="G157" s="72"/>
      <c r="H157" s="47" t="s">
        <v>270</v>
      </c>
      <c r="I157" s="48">
        <v>5357.5529999999999</v>
      </c>
      <c r="J157" s="48">
        <v>2.0373402847494799E-2</v>
      </c>
      <c r="K157" s="49">
        <f>D157/D160</f>
        <v>1.6977796622487232E-2</v>
      </c>
    </row>
    <row r="158" spans="1:11" ht="15" customHeight="1" x14ac:dyDescent="0.25">
      <c r="A158" s="72"/>
      <c r="B158" s="47" t="s">
        <v>271</v>
      </c>
      <c r="C158" s="48">
        <v>55602.154999999999</v>
      </c>
      <c r="D158" s="48">
        <v>0.21144076465577599</v>
      </c>
      <c r="E158" s="49">
        <f>D158/D160</f>
        <v>0.11746709147543118</v>
      </c>
      <c r="G158" s="72"/>
      <c r="H158" s="47" t="s">
        <v>271</v>
      </c>
      <c r="I158" s="48">
        <v>37068.101000000002</v>
      </c>
      <c r="J158" s="48">
        <v>0.14096050089744799</v>
      </c>
      <c r="K158" s="49">
        <f>D158/D160</f>
        <v>0.11746709147543118</v>
      </c>
    </row>
    <row r="159" spans="1:11" ht="15" customHeight="1" x14ac:dyDescent="0.25">
      <c r="A159" s="72"/>
      <c r="B159" s="47" t="s">
        <v>272</v>
      </c>
      <c r="C159" s="48">
        <v>184007.155</v>
      </c>
      <c r="D159" s="48">
        <v>0.69973211569468496</v>
      </c>
      <c r="E159" s="49">
        <f>D159/D160</f>
        <v>0.38874006427482521</v>
      </c>
      <c r="G159" s="72"/>
      <c r="H159" s="47" t="s">
        <v>272</v>
      </c>
      <c r="I159" s="48">
        <v>122671.429</v>
      </c>
      <c r="J159" s="48">
        <v>0.46648804797541898</v>
      </c>
      <c r="K159" s="49">
        <f>D159/D160</f>
        <v>0.38874006427482521</v>
      </c>
    </row>
    <row r="160" spans="1:11" s="4" customFormat="1" ht="15" customHeight="1" x14ac:dyDescent="0.25">
      <c r="A160" s="44"/>
      <c r="B160" s="44" t="s">
        <v>277</v>
      </c>
      <c r="C160" s="45">
        <f>SUM(C151:C159)</f>
        <v>473342.4</v>
      </c>
      <c r="D160" s="45">
        <f>SUM(D151:D159)</f>
        <v>1.7999999999999989</v>
      </c>
      <c r="E160" s="46">
        <f>SUM(E151:E159)</f>
        <v>1</v>
      </c>
      <c r="G160" s="44"/>
      <c r="H160" s="44" t="s">
        <v>277</v>
      </c>
      <c r="I160" s="45">
        <f>SUM(I151:I159)</f>
        <v>315561.59999999998</v>
      </c>
      <c r="J160" s="45">
        <f>SUM(J151:J159)</f>
        <v>1.2000000000000011</v>
      </c>
      <c r="K160" s="46">
        <f>SUM(K151:K159)</f>
        <v>1</v>
      </c>
    </row>
    <row r="162" spans="1:11" s="6" customFormat="1" ht="30" customHeight="1" x14ac:dyDescent="0.25">
      <c r="A162" s="30" t="s">
        <v>343</v>
      </c>
      <c r="B162" s="30" t="s">
        <v>483</v>
      </c>
      <c r="C162" s="35" t="s">
        <v>496</v>
      </c>
      <c r="D162" s="35" t="s">
        <v>497</v>
      </c>
      <c r="E162" s="35" t="s">
        <v>498</v>
      </c>
    </row>
    <row r="163" spans="1:11" ht="15" customHeight="1" x14ac:dyDescent="0.25">
      <c r="A163" s="72" t="s">
        <v>63</v>
      </c>
      <c r="B163" s="47" t="s">
        <v>264</v>
      </c>
      <c r="C163" s="48">
        <v>180309.23199999999</v>
      </c>
      <c r="D163" s="48">
        <v>0.68566986097167704</v>
      </c>
      <c r="E163" s="49">
        <f>D163/D172</f>
        <v>6.2333623724697904E-2</v>
      </c>
    </row>
    <row r="164" spans="1:11" ht="15" customHeight="1" x14ac:dyDescent="0.25">
      <c r="A164" s="72"/>
      <c r="B164" s="47" t="s">
        <v>265</v>
      </c>
      <c r="C164" s="48">
        <v>17356.218000000001</v>
      </c>
      <c r="D164" s="48">
        <v>6.6001254905539805E-2</v>
      </c>
      <c r="E164" s="49">
        <f>D164/D172</f>
        <v>6.0001140823217995E-3</v>
      </c>
    </row>
    <row r="165" spans="1:11" ht="15" customHeight="1" x14ac:dyDescent="0.25">
      <c r="A165" s="72"/>
      <c r="B165" s="47" t="s">
        <v>266</v>
      </c>
      <c r="C165" s="48">
        <v>255234.36799999999</v>
      </c>
      <c r="D165" s="48">
        <v>0.97059097684889395</v>
      </c>
      <c r="E165" s="49">
        <f>D165/D172</f>
        <v>8.8235543349899442E-2</v>
      </c>
    </row>
    <row r="166" spans="1:11" ht="15" customHeight="1" x14ac:dyDescent="0.25">
      <c r="A166" s="72"/>
      <c r="B166" s="47" t="s">
        <v>267</v>
      </c>
      <c r="C166" s="48">
        <v>227342.17300000001</v>
      </c>
      <c r="D166" s="48">
        <v>0.86452409798910901</v>
      </c>
      <c r="E166" s="49">
        <f>D166/D172</f>
        <v>7.8593099817191717E-2</v>
      </c>
    </row>
    <row r="167" spans="1:11" ht="15" customHeight="1" x14ac:dyDescent="0.25">
      <c r="A167" s="72"/>
      <c r="B167" s="47" t="s">
        <v>268</v>
      </c>
      <c r="C167" s="48">
        <v>258998.95600000001</v>
      </c>
      <c r="D167" s="48">
        <v>0.98490674150466995</v>
      </c>
      <c r="E167" s="49">
        <f>D167/D172</f>
        <v>8.9536976500424525E-2</v>
      </c>
    </row>
    <row r="168" spans="1:11" ht="15" customHeight="1" x14ac:dyDescent="0.25">
      <c r="A168" s="72"/>
      <c r="B168" s="47" t="s">
        <v>269</v>
      </c>
      <c r="C168" s="48">
        <v>440017.09299999999</v>
      </c>
      <c r="D168" s="48">
        <v>1.67327238675428</v>
      </c>
      <c r="E168" s="49">
        <f>D168/D172</f>
        <v>0.15211567152311634</v>
      </c>
    </row>
    <row r="169" spans="1:11" ht="15" customHeight="1" x14ac:dyDescent="0.25">
      <c r="A169" s="72"/>
      <c r="B169" s="47" t="s">
        <v>270</v>
      </c>
      <c r="C169" s="48">
        <v>49110.803999999996</v>
      </c>
      <c r="D169" s="48">
        <v>0.186755818198412</v>
      </c>
      <c r="E169" s="49">
        <f>D169/D172</f>
        <v>1.697780165440109E-2</v>
      </c>
    </row>
    <row r="170" spans="1:11" ht="15" customHeight="1" x14ac:dyDescent="0.25">
      <c r="A170" s="72"/>
      <c r="B170" s="47" t="s">
        <v>271</v>
      </c>
      <c r="C170" s="48">
        <v>339790.984</v>
      </c>
      <c r="D170" s="48">
        <v>1.29213814608622</v>
      </c>
      <c r="E170" s="49">
        <f>D170/D172</f>
        <v>0.11746710418965635</v>
      </c>
    </row>
    <row r="171" spans="1:11" ht="15" customHeight="1" x14ac:dyDescent="0.25">
      <c r="A171" s="72"/>
      <c r="B171" s="47" t="s">
        <v>272</v>
      </c>
      <c r="C171" s="48">
        <v>1124488.172</v>
      </c>
      <c r="D171" s="48">
        <v>4.2761407167412004</v>
      </c>
      <c r="E171" s="49">
        <f>D171/D172</f>
        <v>0.3887400651582909</v>
      </c>
    </row>
    <row r="172" spans="1:11" s="4" customFormat="1" ht="15" customHeight="1" x14ac:dyDescent="0.25">
      <c r="A172" s="44"/>
      <c r="B172" s="44" t="s">
        <v>277</v>
      </c>
      <c r="C172" s="45">
        <f>SUM(C163:C171)</f>
        <v>2892648</v>
      </c>
      <c r="D172" s="45">
        <f>SUM(D163:D171)</f>
        <v>11.000000000000002</v>
      </c>
      <c r="E172" s="46">
        <f>SUM(E163:E171)</f>
        <v>1</v>
      </c>
    </row>
    <row r="174" spans="1:11" s="43" customFormat="1" ht="15" customHeight="1" x14ac:dyDescent="0.25">
      <c r="A174" s="73" t="s">
        <v>278</v>
      </c>
      <c r="B174" s="73"/>
      <c r="C174" s="73"/>
      <c r="D174" s="73"/>
      <c r="E174" s="73"/>
      <c r="F174" s="73"/>
      <c r="G174" s="73"/>
      <c r="H174" s="73"/>
      <c r="I174" s="73"/>
      <c r="J174" s="73"/>
      <c r="K174" s="73"/>
    </row>
    <row r="176" spans="1:11" s="4" customFormat="1" ht="15" customHeight="1" x14ac:dyDescent="0.25">
      <c r="A176" s="68" t="s">
        <v>244</v>
      </c>
      <c r="B176" s="68"/>
      <c r="C176" s="68"/>
      <c r="D176" s="68"/>
      <c r="E176" s="68"/>
      <c r="F176" s="68"/>
      <c r="G176" s="68"/>
      <c r="H176" s="68"/>
      <c r="I176" s="68"/>
      <c r="J176" s="68"/>
      <c r="K176" s="68"/>
    </row>
    <row r="177" spans="1:11" s="5" customFormat="1" ht="30" customHeight="1" x14ac:dyDescent="0.25">
      <c r="A177" s="30" t="s">
        <v>343</v>
      </c>
      <c r="B177" s="30" t="s">
        <v>483</v>
      </c>
      <c r="C177" s="35" t="s">
        <v>496</v>
      </c>
      <c r="D177" s="35" t="s">
        <v>497</v>
      </c>
      <c r="E177" s="35" t="s">
        <v>498</v>
      </c>
      <c r="G177" s="30" t="s">
        <v>343</v>
      </c>
      <c r="H177" s="30" t="s">
        <v>483</v>
      </c>
      <c r="I177" s="35" t="s">
        <v>496</v>
      </c>
      <c r="J177" s="35" t="s">
        <v>497</v>
      </c>
      <c r="K177" s="35" t="s">
        <v>498</v>
      </c>
    </row>
    <row r="178" spans="1:11" ht="15" customHeight="1" x14ac:dyDescent="0.25">
      <c r="A178" s="72" t="s">
        <v>76</v>
      </c>
      <c r="B178" s="47" t="s">
        <v>264</v>
      </c>
      <c r="C178" s="48">
        <v>37156.33</v>
      </c>
      <c r="D178" s="48">
        <v>0.21193434861966701</v>
      </c>
      <c r="E178" s="49">
        <f>D178/D187</f>
        <v>6.2333631946960816E-2</v>
      </c>
      <c r="G178" s="72" t="s">
        <v>78</v>
      </c>
      <c r="H178" s="47" t="s">
        <v>264</v>
      </c>
      <c r="I178" s="48">
        <v>42620.49</v>
      </c>
      <c r="J178" s="48">
        <v>0.24310112936344999</v>
      </c>
      <c r="K178" s="49">
        <f>D178/D187</f>
        <v>6.2333631946960816E-2</v>
      </c>
    </row>
    <row r="179" spans="1:11" ht="15" customHeight="1" x14ac:dyDescent="0.25">
      <c r="A179" s="72"/>
      <c r="B179" s="47" t="s">
        <v>265</v>
      </c>
      <c r="C179" s="48">
        <v>3576.605</v>
      </c>
      <c r="D179" s="48">
        <v>2.0400439196897099E-2</v>
      </c>
      <c r="E179" s="49">
        <f>D179/D187</f>
        <v>6.000129175557963E-3</v>
      </c>
      <c r="G179" s="72"/>
      <c r="H179" s="47" t="s">
        <v>265</v>
      </c>
      <c r="I179" s="48">
        <v>4102.57</v>
      </c>
      <c r="J179" s="48">
        <v>2.3400467716176099E-2</v>
      </c>
      <c r="K179" s="49">
        <f>D179/D187</f>
        <v>6.000129175557963E-3</v>
      </c>
    </row>
    <row r="180" spans="1:11" ht="15" customHeight="1" x14ac:dyDescent="0.25">
      <c r="A180" s="72"/>
      <c r="B180" s="47" t="s">
        <v>266</v>
      </c>
      <c r="C180" s="48">
        <v>52596.14</v>
      </c>
      <c r="D180" s="48">
        <v>0.30000079853981299</v>
      </c>
      <c r="E180" s="49">
        <f>D180/D187</f>
        <v>8.8235528982297834E-2</v>
      </c>
      <c r="G180" s="72"/>
      <c r="H180" s="47" t="s">
        <v>266</v>
      </c>
      <c r="I180" s="48">
        <v>60330.875</v>
      </c>
      <c r="J180" s="48">
        <v>0.34411861168149699</v>
      </c>
      <c r="K180" s="49">
        <f>D180/D187</f>
        <v>8.8235528982297834E-2</v>
      </c>
    </row>
    <row r="181" spans="1:11" ht="15" customHeight="1" x14ac:dyDescent="0.25">
      <c r="A181" s="72"/>
      <c r="B181" s="47" t="s">
        <v>267</v>
      </c>
      <c r="C181" s="48">
        <v>46848.404999999999</v>
      </c>
      <c r="D181" s="48">
        <v>0.26721654688569502</v>
      </c>
      <c r="E181" s="49">
        <f>D181/D187</f>
        <v>7.8593102025204323E-2</v>
      </c>
      <c r="G181" s="72"/>
      <c r="H181" s="47" t="s">
        <v>267</v>
      </c>
      <c r="I181" s="48">
        <v>53737.88</v>
      </c>
      <c r="J181" s="48">
        <v>0.30651311886835497</v>
      </c>
      <c r="K181" s="49">
        <f>D181/D187</f>
        <v>7.8593102025204323E-2</v>
      </c>
    </row>
    <row r="182" spans="1:11" ht="15" customHeight="1" x14ac:dyDescent="0.25">
      <c r="A182" s="72"/>
      <c r="B182" s="47" t="s">
        <v>268</v>
      </c>
      <c r="C182" s="48">
        <v>53371.915000000001</v>
      </c>
      <c r="D182" s="48">
        <v>0.30442570727812002</v>
      </c>
      <c r="E182" s="49">
        <f>D182/D187</f>
        <v>8.953697272885873E-2</v>
      </c>
      <c r="G182" s="72"/>
      <c r="H182" s="47" t="s">
        <v>268</v>
      </c>
      <c r="I182" s="48">
        <v>61220.724999999999</v>
      </c>
      <c r="J182" s="48">
        <v>0.34919418777093297</v>
      </c>
      <c r="K182" s="49">
        <f>D182/D187</f>
        <v>8.953697272885873E-2</v>
      </c>
    </row>
    <row r="183" spans="1:11" ht="15" customHeight="1" x14ac:dyDescent="0.25">
      <c r="A183" s="72"/>
      <c r="B183" s="47" t="s">
        <v>269</v>
      </c>
      <c r="C183" s="48">
        <v>90674.324999999997</v>
      </c>
      <c r="D183" s="48">
        <v>0.51719327515400404</v>
      </c>
      <c r="E183" s="49">
        <f>D183/D187</f>
        <v>0.1521156691629422</v>
      </c>
      <c r="G183" s="72"/>
      <c r="H183" s="47" t="s">
        <v>269</v>
      </c>
      <c r="I183" s="48">
        <v>104008.79</v>
      </c>
      <c r="J183" s="48">
        <v>0.59325114077116103</v>
      </c>
      <c r="K183" s="49">
        <f>D183/D187</f>
        <v>0.1521156691629422</v>
      </c>
    </row>
    <row r="184" spans="1:11" ht="15" customHeight="1" x14ac:dyDescent="0.25">
      <c r="A184" s="72"/>
      <c r="B184" s="47" t="s">
        <v>270</v>
      </c>
      <c r="C184" s="48">
        <v>10120.264999999999</v>
      </c>
      <c r="D184" s="48">
        <v>5.7724532283823897E-2</v>
      </c>
      <c r="E184" s="49">
        <f>D184/D187</f>
        <v>1.697780361288936E-2</v>
      </c>
      <c r="G184" s="72"/>
      <c r="H184" s="47" t="s">
        <v>270</v>
      </c>
      <c r="I184" s="48">
        <v>11608.545</v>
      </c>
      <c r="J184" s="48">
        <v>6.6213466803559204E-2</v>
      </c>
      <c r="K184" s="49">
        <f>D184/D187</f>
        <v>1.697780361288936E-2</v>
      </c>
    </row>
    <row r="185" spans="1:11" ht="15" customHeight="1" x14ac:dyDescent="0.25">
      <c r="A185" s="72"/>
      <c r="B185" s="47" t="s">
        <v>271</v>
      </c>
      <c r="C185" s="48">
        <v>70020.73</v>
      </c>
      <c r="D185" s="48">
        <v>0.39938814738763401</v>
      </c>
      <c r="E185" s="49">
        <f>D185/D187</f>
        <v>0.11746710217283339</v>
      </c>
      <c r="G185" s="72"/>
      <c r="H185" s="47" t="s">
        <v>271</v>
      </c>
      <c r="I185" s="48">
        <v>80317.895000000004</v>
      </c>
      <c r="J185" s="48">
        <v>0.45812169176363199</v>
      </c>
      <c r="K185" s="49">
        <f>D185/D187</f>
        <v>0.11746710217283339</v>
      </c>
    </row>
    <row r="186" spans="1:11" ht="15" customHeight="1" x14ac:dyDescent="0.25">
      <c r="A186" s="72"/>
      <c r="B186" s="47" t="s">
        <v>272</v>
      </c>
      <c r="C186" s="48">
        <v>231723.285</v>
      </c>
      <c r="D186" s="48">
        <v>1.32171620465435</v>
      </c>
      <c r="E186" s="49">
        <f>D186/D187</f>
        <v>0.38874006019245544</v>
      </c>
      <c r="G186" s="72"/>
      <c r="H186" s="47" t="s">
        <v>272</v>
      </c>
      <c r="I186" s="48">
        <v>265800.23</v>
      </c>
      <c r="J186" s="48">
        <v>1.5160861852612399</v>
      </c>
      <c r="K186" s="49">
        <f>D186/D187</f>
        <v>0.38874006019245544</v>
      </c>
    </row>
    <row r="187" spans="1:11" s="4" customFormat="1" ht="15" customHeight="1" x14ac:dyDescent="0.25">
      <c r="A187" s="44"/>
      <c r="B187" s="44" t="s">
        <v>277</v>
      </c>
      <c r="C187" s="45">
        <f>SUM(C178:C186)</f>
        <v>596088</v>
      </c>
      <c r="D187" s="45">
        <f>SUM(D178:D186)</f>
        <v>3.4000000000000039</v>
      </c>
      <c r="E187" s="46">
        <f>SUM(E178:E186)</f>
        <v>1</v>
      </c>
      <c r="G187" s="44"/>
      <c r="H187" s="44" t="s">
        <v>277</v>
      </c>
      <c r="I187" s="45">
        <f>SUM(I178:I186)</f>
        <v>683748</v>
      </c>
      <c r="J187" s="45">
        <f>SUM(J178:J186)</f>
        <v>3.900000000000003</v>
      </c>
      <c r="K187" s="46">
        <f>SUM(K178:K186)</f>
        <v>1</v>
      </c>
    </row>
    <row r="189" spans="1:11" s="5" customFormat="1" ht="30" customHeight="1" x14ac:dyDescent="0.25">
      <c r="A189" s="30" t="s">
        <v>343</v>
      </c>
      <c r="B189" s="30" t="s">
        <v>483</v>
      </c>
      <c r="C189" s="35" t="s">
        <v>496</v>
      </c>
      <c r="D189" s="35" t="s">
        <v>497</v>
      </c>
      <c r="E189" s="35" t="s">
        <v>498</v>
      </c>
      <c r="G189" s="30" t="s">
        <v>343</v>
      </c>
      <c r="H189" s="30" t="s">
        <v>483</v>
      </c>
      <c r="I189" s="35" t="s">
        <v>496</v>
      </c>
      <c r="J189" s="35" t="s">
        <v>497</v>
      </c>
      <c r="K189" s="35" t="s">
        <v>498</v>
      </c>
    </row>
    <row r="190" spans="1:11" ht="15" customHeight="1" x14ac:dyDescent="0.25">
      <c r="A190" s="72" t="s">
        <v>80</v>
      </c>
      <c r="B190" s="47" t="s">
        <v>264</v>
      </c>
      <c r="C190" s="48">
        <v>37156.33</v>
      </c>
      <c r="D190" s="48">
        <v>0.21193434861966701</v>
      </c>
      <c r="E190" s="49">
        <f>D190/D199</f>
        <v>6.2333631946960816E-2</v>
      </c>
      <c r="G190" s="72" t="s">
        <v>82</v>
      </c>
      <c r="H190" s="47" t="s">
        <v>264</v>
      </c>
      <c r="I190" s="48">
        <v>29506.494999999999</v>
      </c>
      <c r="J190" s="48">
        <v>0.168300792835957</v>
      </c>
      <c r="K190" s="49">
        <f>D190/D199</f>
        <v>6.2333631946960816E-2</v>
      </c>
    </row>
    <row r="191" spans="1:11" ht="15" customHeight="1" x14ac:dyDescent="0.25">
      <c r="A191" s="72"/>
      <c r="B191" s="47" t="s">
        <v>265</v>
      </c>
      <c r="C191" s="48">
        <v>3576.605</v>
      </c>
      <c r="D191" s="48">
        <v>2.0400439196897099E-2</v>
      </c>
      <c r="E191" s="49">
        <f>D191/D199</f>
        <v>6.000129175557963E-3</v>
      </c>
      <c r="G191" s="72"/>
      <c r="H191" s="47" t="s">
        <v>265</v>
      </c>
      <c r="I191" s="48">
        <v>2840.2449999999999</v>
      </c>
      <c r="J191" s="48">
        <v>1.6200347935204199E-2</v>
      </c>
      <c r="K191" s="49">
        <f>D191/D199</f>
        <v>6.000129175557963E-3</v>
      </c>
    </row>
    <row r="192" spans="1:11" ht="15" customHeight="1" x14ac:dyDescent="0.25">
      <c r="A192" s="72"/>
      <c r="B192" s="47" t="s">
        <v>266</v>
      </c>
      <c r="C192" s="48">
        <v>52596.14</v>
      </c>
      <c r="D192" s="48">
        <v>0.30000079853981299</v>
      </c>
      <c r="E192" s="49">
        <f>D192/D199</f>
        <v>8.8235528982297834E-2</v>
      </c>
      <c r="G192" s="72"/>
      <c r="H192" s="47" t="s">
        <v>266</v>
      </c>
      <c r="I192" s="48">
        <v>41767.53</v>
      </c>
      <c r="J192" s="48">
        <v>0.23823596851471601</v>
      </c>
      <c r="K192" s="49">
        <f>D192/D199</f>
        <v>8.8235528982297834E-2</v>
      </c>
    </row>
    <row r="193" spans="1:11" ht="15" customHeight="1" x14ac:dyDescent="0.25">
      <c r="A193" s="72"/>
      <c r="B193" s="47" t="s">
        <v>267</v>
      </c>
      <c r="C193" s="48">
        <v>46848.404999999999</v>
      </c>
      <c r="D193" s="48">
        <v>0.26721654688569502</v>
      </c>
      <c r="E193" s="49">
        <f>D193/D199</f>
        <v>7.8593102025204323E-2</v>
      </c>
      <c r="G193" s="72"/>
      <c r="H193" s="47" t="s">
        <v>267</v>
      </c>
      <c r="I193" s="48">
        <v>37203.144999999997</v>
      </c>
      <c r="J193" s="48">
        <v>0.21220137462924901</v>
      </c>
      <c r="K193" s="49">
        <f>D193/D199</f>
        <v>7.8593102025204323E-2</v>
      </c>
    </row>
    <row r="194" spans="1:11" ht="15" customHeight="1" x14ac:dyDescent="0.25">
      <c r="A194" s="72"/>
      <c r="B194" s="47" t="s">
        <v>268</v>
      </c>
      <c r="C194" s="48">
        <v>53371.915000000001</v>
      </c>
      <c r="D194" s="48">
        <v>0.30442570727812002</v>
      </c>
      <c r="E194" s="49">
        <f>D194/D199</f>
        <v>8.953697272885873E-2</v>
      </c>
      <c r="G194" s="72"/>
      <c r="H194" s="47" t="s">
        <v>268</v>
      </c>
      <c r="I194" s="48">
        <v>42383.59</v>
      </c>
      <c r="J194" s="48">
        <v>0.24174988592288399</v>
      </c>
      <c r="K194" s="49">
        <f>D194/D199</f>
        <v>8.953697272885873E-2</v>
      </c>
    </row>
    <row r="195" spans="1:11" ht="15" customHeight="1" x14ac:dyDescent="0.25">
      <c r="A195" s="72"/>
      <c r="B195" s="47" t="s">
        <v>269</v>
      </c>
      <c r="C195" s="48">
        <v>90674.324999999997</v>
      </c>
      <c r="D195" s="48">
        <v>0.51719327515400404</v>
      </c>
      <c r="E195" s="49">
        <f>D195/D199</f>
        <v>0.1521156691629422</v>
      </c>
      <c r="G195" s="72"/>
      <c r="H195" s="47" t="s">
        <v>269</v>
      </c>
      <c r="I195" s="48">
        <v>72006.085000000006</v>
      </c>
      <c r="J195" s="48">
        <v>0.41071232603239799</v>
      </c>
      <c r="K195" s="49">
        <f>D195/D199</f>
        <v>0.1521156691629422</v>
      </c>
    </row>
    <row r="196" spans="1:11" ht="15" customHeight="1" x14ac:dyDescent="0.25">
      <c r="A196" s="72"/>
      <c r="B196" s="47" t="s">
        <v>270</v>
      </c>
      <c r="C196" s="48">
        <v>10120.264999999999</v>
      </c>
      <c r="D196" s="48">
        <v>5.7724532283823897E-2</v>
      </c>
      <c r="E196" s="49">
        <f>D196/D199</f>
        <v>1.697780361288936E-2</v>
      </c>
      <c r="G196" s="72"/>
      <c r="H196" s="47" t="s">
        <v>270</v>
      </c>
      <c r="I196" s="48">
        <v>8036.68</v>
      </c>
      <c r="J196" s="48">
        <v>4.5840063883184998E-2</v>
      </c>
      <c r="K196" s="49">
        <f>D196/D199</f>
        <v>1.697780361288936E-2</v>
      </c>
    </row>
    <row r="197" spans="1:11" ht="15" customHeight="1" x14ac:dyDescent="0.25">
      <c r="A197" s="72"/>
      <c r="B197" s="47" t="s">
        <v>271</v>
      </c>
      <c r="C197" s="48">
        <v>70020.73</v>
      </c>
      <c r="D197" s="48">
        <v>0.39938814738763401</v>
      </c>
      <c r="E197" s="49">
        <f>D197/D199</f>
        <v>0.11746710217283339</v>
      </c>
      <c r="G197" s="72"/>
      <c r="H197" s="47" t="s">
        <v>271</v>
      </c>
      <c r="I197" s="48">
        <v>55604.7</v>
      </c>
      <c r="J197" s="48">
        <v>0.31716119096509199</v>
      </c>
      <c r="K197" s="49">
        <f>D197/D199</f>
        <v>0.11746710217283339</v>
      </c>
    </row>
    <row r="198" spans="1:11" ht="15" customHeight="1" x14ac:dyDescent="0.25">
      <c r="A198" s="72"/>
      <c r="B198" s="47" t="s">
        <v>272</v>
      </c>
      <c r="C198" s="48">
        <v>231723.285</v>
      </c>
      <c r="D198" s="48">
        <v>1.32171620465435</v>
      </c>
      <c r="E198" s="49">
        <f>D198/D199</f>
        <v>0.38874006019245544</v>
      </c>
      <c r="G198" s="72"/>
      <c r="H198" s="47" t="s">
        <v>272</v>
      </c>
      <c r="I198" s="48">
        <v>184015.53</v>
      </c>
      <c r="J198" s="48">
        <v>1.04959804928131</v>
      </c>
      <c r="K198" s="49">
        <f>D198/D199</f>
        <v>0.38874006019245544</v>
      </c>
    </row>
    <row r="199" spans="1:11" s="4" customFormat="1" ht="15" customHeight="1" x14ac:dyDescent="0.25">
      <c r="A199" s="44"/>
      <c r="B199" s="44" t="s">
        <v>277</v>
      </c>
      <c r="C199" s="45">
        <f>SUM(C190:C198)</f>
        <v>596088</v>
      </c>
      <c r="D199" s="45">
        <f>SUM(D190:D198)</f>
        <v>3.4000000000000039</v>
      </c>
      <c r="E199" s="46">
        <f>SUM(E190:E198)</f>
        <v>1</v>
      </c>
      <c r="G199" s="44"/>
      <c r="H199" s="44" t="s">
        <v>277</v>
      </c>
      <c r="I199" s="45">
        <f>SUM(I190:I198)</f>
        <v>473364</v>
      </c>
      <c r="J199" s="45">
        <f>SUM(J190:J198)</f>
        <v>2.6999999999999948</v>
      </c>
      <c r="K199" s="46">
        <f>SUM(K190:K198)</f>
        <v>1</v>
      </c>
    </row>
    <row r="201" spans="1:11" s="5" customFormat="1" ht="30" customHeight="1" x14ac:dyDescent="0.25">
      <c r="A201" s="30" t="s">
        <v>343</v>
      </c>
      <c r="B201" s="30" t="s">
        <v>483</v>
      </c>
      <c r="C201" s="35" t="s">
        <v>496</v>
      </c>
      <c r="D201" s="35" t="s">
        <v>497</v>
      </c>
      <c r="E201" s="35" t="s">
        <v>498</v>
      </c>
      <c r="G201" s="30" t="s">
        <v>343</v>
      </c>
      <c r="H201" s="30" t="s">
        <v>483</v>
      </c>
      <c r="I201" s="35" t="s">
        <v>496</v>
      </c>
      <c r="J201" s="35" t="s">
        <v>497</v>
      </c>
      <c r="K201" s="35" t="s">
        <v>498</v>
      </c>
    </row>
    <row r="202" spans="1:11" ht="15" customHeight="1" x14ac:dyDescent="0.25">
      <c r="A202" s="72" t="s">
        <v>84</v>
      </c>
      <c r="B202" s="47" t="s">
        <v>264</v>
      </c>
      <c r="C202" s="48">
        <v>37156.33</v>
      </c>
      <c r="D202" s="48">
        <v>0.21193434861966701</v>
      </c>
      <c r="E202" s="49">
        <f>D202/D211</f>
        <v>6.2333631946960816E-2</v>
      </c>
      <c r="G202" s="72" t="s">
        <v>86</v>
      </c>
      <c r="H202" s="47" t="s">
        <v>264</v>
      </c>
      <c r="I202" s="48">
        <v>43713.32</v>
      </c>
      <c r="J202" s="48">
        <v>0.249334474104495</v>
      </c>
      <c r="K202" s="49">
        <f>D202/D211</f>
        <v>6.2333631946960816E-2</v>
      </c>
    </row>
    <row r="203" spans="1:11" ht="15" customHeight="1" x14ac:dyDescent="0.25">
      <c r="A203" s="72"/>
      <c r="B203" s="47" t="s">
        <v>265</v>
      </c>
      <c r="C203" s="48">
        <v>3576.605</v>
      </c>
      <c r="D203" s="48">
        <v>2.0400439196897099E-2</v>
      </c>
      <c r="E203" s="49">
        <f>D203/D211</f>
        <v>6.000129175557963E-3</v>
      </c>
      <c r="G203" s="72"/>
      <c r="H203" s="47" t="s">
        <v>265</v>
      </c>
      <c r="I203" s="48">
        <v>4207.76</v>
      </c>
      <c r="J203" s="48">
        <v>2.40004563084645E-2</v>
      </c>
      <c r="K203" s="49">
        <f>D203/D211</f>
        <v>6.000129175557963E-3</v>
      </c>
    </row>
    <row r="204" spans="1:11" ht="15" customHeight="1" x14ac:dyDescent="0.25">
      <c r="A204" s="72"/>
      <c r="B204" s="47" t="s">
        <v>266</v>
      </c>
      <c r="C204" s="48">
        <v>52596.14</v>
      </c>
      <c r="D204" s="48">
        <v>0.30000079853981299</v>
      </c>
      <c r="E204" s="49">
        <f>D204/D211</f>
        <v>8.8235528982297834E-2</v>
      </c>
      <c r="G204" s="72"/>
      <c r="H204" s="47" t="s">
        <v>266</v>
      </c>
      <c r="I204" s="48">
        <v>61877.815000000002</v>
      </c>
      <c r="J204" s="48">
        <v>0.352942134382843</v>
      </c>
      <c r="K204" s="49">
        <f>D204/D211</f>
        <v>8.8235528982297834E-2</v>
      </c>
    </row>
    <row r="205" spans="1:11" ht="15" customHeight="1" x14ac:dyDescent="0.25">
      <c r="A205" s="72"/>
      <c r="B205" s="47" t="s">
        <v>267</v>
      </c>
      <c r="C205" s="48">
        <v>46848.404999999999</v>
      </c>
      <c r="D205" s="48">
        <v>0.26721654688569502</v>
      </c>
      <c r="E205" s="49">
        <f>D205/D211</f>
        <v>7.8593102025204323E-2</v>
      </c>
      <c r="G205" s="72"/>
      <c r="H205" s="47" t="s">
        <v>267</v>
      </c>
      <c r="I205" s="48">
        <v>55115.764999999999</v>
      </c>
      <c r="J205" s="48">
        <v>0.31437237622632902</v>
      </c>
      <c r="K205" s="49">
        <f>D205/D211</f>
        <v>7.8593102025204323E-2</v>
      </c>
    </row>
    <row r="206" spans="1:11" ht="15" customHeight="1" x14ac:dyDescent="0.25">
      <c r="A206" s="72"/>
      <c r="B206" s="47" t="s">
        <v>268</v>
      </c>
      <c r="C206" s="48">
        <v>53371.915000000001</v>
      </c>
      <c r="D206" s="48">
        <v>0.30442570727812002</v>
      </c>
      <c r="E206" s="49">
        <f>D206/D211</f>
        <v>8.953697272885873E-2</v>
      </c>
      <c r="G206" s="72"/>
      <c r="H206" s="47" t="s">
        <v>268</v>
      </c>
      <c r="I206" s="48">
        <v>62790.495000000003</v>
      </c>
      <c r="J206" s="48">
        <v>0.35814792950034202</v>
      </c>
      <c r="K206" s="49">
        <f>D206/D211</f>
        <v>8.953697272885873E-2</v>
      </c>
    </row>
    <row r="207" spans="1:11" ht="15" customHeight="1" x14ac:dyDescent="0.25">
      <c r="A207" s="72"/>
      <c r="B207" s="47" t="s">
        <v>269</v>
      </c>
      <c r="C207" s="48">
        <v>90674.324999999997</v>
      </c>
      <c r="D207" s="48">
        <v>0.51719327515400404</v>
      </c>
      <c r="E207" s="49">
        <f>D207/D211</f>
        <v>0.1521156691629422</v>
      </c>
      <c r="G207" s="72"/>
      <c r="H207" s="47" t="s">
        <v>269</v>
      </c>
      <c r="I207" s="48">
        <v>106675.675</v>
      </c>
      <c r="J207" s="48">
        <v>0.60846266826374595</v>
      </c>
      <c r="K207" s="49">
        <f>D207/D211</f>
        <v>0.1521156691629422</v>
      </c>
    </row>
    <row r="208" spans="1:11" ht="15" customHeight="1" x14ac:dyDescent="0.25">
      <c r="A208" s="72"/>
      <c r="B208" s="47" t="s">
        <v>270</v>
      </c>
      <c r="C208" s="48">
        <v>10120.264999999999</v>
      </c>
      <c r="D208" s="48">
        <v>5.7724532283823897E-2</v>
      </c>
      <c r="E208" s="49">
        <f>D208/D211</f>
        <v>1.697780361288936E-2</v>
      </c>
      <c r="G208" s="72"/>
      <c r="H208" s="47" t="s">
        <v>270</v>
      </c>
      <c r="I208" s="48">
        <v>11906.19</v>
      </c>
      <c r="J208" s="48">
        <v>6.7911190965092405E-2</v>
      </c>
      <c r="K208" s="49">
        <f>D208/D211</f>
        <v>1.697780361288936E-2</v>
      </c>
    </row>
    <row r="209" spans="1:11" ht="15" customHeight="1" x14ac:dyDescent="0.25">
      <c r="A209" s="72"/>
      <c r="B209" s="47" t="s">
        <v>271</v>
      </c>
      <c r="C209" s="48">
        <v>70020.73</v>
      </c>
      <c r="D209" s="48">
        <v>0.39938814738763401</v>
      </c>
      <c r="E209" s="49">
        <f>D209/D211</f>
        <v>0.11746710217283339</v>
      </c>
      <c r="G209" s="72"/>
      <c r="H209" s="47" t="s">
        <v>271</v>
      </c>
      <c r="I209" s="48">
        <v>82377.324999999997</v>
      </c>
      <c r="J209" s="48">
        <v>0.46986838352726401</v>
      </c>
      <c r="K209" s="49">
        <f>D209/D211</f>
        <v>0.11746710217283339</v>
      </c>
    </row>
    <row r="210" spans="1:11" ht="15" customHeight="1" x14ac:dyDescent="0.25">
      <c r="A210" s="72"/>
      <c r="B210" s="47" t="s">
        <v>272</v>
      </c>
      <c r="C210" s="48">
        <v>231723.285</v>
      </c>
      <c r="D210" s="48">
        <v>1.32171620465435</v>
      </c>
      <c r="E210" s="49">
        <f>D210/D211</f>
        <v>0.38874006019245544</v>
      </c>
      <c r="G210" s="72"/>
      <c r="H210" s="47" t="s">
        <v>272</v>
      </c>
      <c r="I210" s="48">
        <v>272615.65500000003</v>
      </c>
      <c r="J210" s="48">
        <v>1.5549603867214199</v>
      </c>
      <c r="K210" s="49">
        <f>D210/D211</f>
        <v>0.38874006019245544</v>
      </c>
    </row>
    <row r="211" spans="1:11" s="4" customFormat="1" ht="15" customHeight="1" x14ac:dyDescent="0.25">
      <c r="A211" s="44"/>
      <c r="B211" s="44" t="s">
        <v>277</v>
      </c>
      <c r="C211" s="45">
        <f>SUM(C202:C210)</f>
        <v>596088</v>
      </c>
      <c r="D211" s="45">
        <f>SUM(D202:D210)</f>
        <v>3.4000000000000039</v>
      </c>
      <c r="E211" s="46">
        <f>SUM(E202:E210)</f>
        <v>1</v>
      </c>
      <c r="G211" s="44"/>
      <c r="H211" s="44" t="s">
        <v>277</v>
      </c>
      <c r="I211" s="45">
        <f>SUM(I202:I210)</f>
        <v>701280</v>
      </c>
      <c r="J211" s="45">
        <f>SUM(J202:J210)</f>
        <v>3.9999999999999956</v>
      </c>
      <c r="K211" s="46">
        <f>SUM(K202:K210)</f>
        <v>1</v>
      </c>
    </row>
    <row r="213" spans="1:11" s="5" customFormat="1" ht="30" customHeight="1" x14ac:dyDescent="0.25">
      <c r="A213" s="30" t="s">
        <v>343</v>
      </c>
      <c r="B213" s="30" t="s">
        <v>483</v>
      </c>
      <c r="C213" s="35" t="s">
        <v>496</v>
      </c>
      <c r="D213" s="35" t="s">
        <v>497</v>
      </c>
      <c r="E213" s="35" t="s">
        <v>498</v>
      </c>
      <c r="G213" s="30" t="s">
        <v>343</v>
      </c>
      <c r="H213" s="30" t="s">
        <v>483</v>
      </c>
      <c r="I213" s="35" t="s">
        <v>496</v>
      </c>
      <c r="J213" s="35" t="s">
        <v>497</v>
      </c>
      <c r="K213" s="35" t="s">
        <v>498</v>
      </c>
    </row>
    <row r="214" spans="1:11" ht="15" customHeight="1" x14ac:dyDescent="0.25">
      <c r="A214" s="72" t="s">
        <v>70</v>
      </c>
      <c r="B214" s="47" t="s">
        <v>264</v>
      </c>
      <c r="C214" s="48">
        <v>24042.334999999999</v>
      </c>
      <c r="D214" s="48">
        <v>0.13713401209217399</v>
      </c>
      <c r="E214" s="49">
        <f>D214/D223</f>
        <v>6.233364186007908E-2</v>
      </c>
      <c r="G214" s="72" t="s">
        <v>72</v>
      </c>
      <c r="H214" s="47" t="s">
        <v>264</v>
      </c>
      <c r="I214" s="48">
        <v>20763.830000000002</v>
      </c>
      <c r="J214" s="48">
        <v>0.11843389231120199</v>
      </c>
      <c r="K214" s="49">
        <f>D214/D223</f>
        <v>6.233364186007908E-2</v>
      </c>
    </row>
    <row r="215" spans="1:11" ht="15" customHeight="1" x14ac:dyDescent="0.25">
      <c r="A215" s="72"/>
      <c r="B215" s="47" t="s">
        <v>265</v>
      </c>
      <c r="C215" s="48">
        <v>2314.2649999999999</v>
      </c>
      <c r="D215" s="48">
        <v>1.3200233858088099E-2</v>
      </c>
      <c r="E215" s="49">
        <f>D215/D223</f>
        <v>6.0001062991309534E-3</v>
      </c>
      <c r="G215" s="72"/>
      <c r="H215" s="47" t="s">
        <v>265</v>
      </c>
      <c r="I215" s="48">
        <v>1998.69</v>
      </c>
      <c r="J215" s="48">
        <v>1.1400239561943901E-2</v>
      </c>
      <c r="K215" s="49">
        <f>D215/D223</f>
        <v>6.0001062991309534E-3</v>
      </c>
    </row>
    <row r="216" spans="1:11" ht="15" customHeight="1" x14ac:dyDescent="0.25">
      <c r="A216" s="72"/>
      <c r="B216" s="47" t="s">
        <v>266</v>
      </c>
      <c r="C216" s="48">
        <v>34032.794999999998</v>
      </c>
      <c r="D216" s="48">
        <v>0.19411815537303201</v>
      </c>
      <c r="E216" s="49">
        <f>D216/D223</f>
        <v>8.823552516956E-2</v>
      </c>
      <c r="G216" s="72"/>
      <c r="H216" s="47" t="s">
        <v>266</v>
      </c>
      <c r="I216" s="48">
        <v>29391.96</v>
      </c>
      <c r="J216" s="48">
        <v>0.167647501711157</v>
      </c>
      <c r="K216" s="49">
        <f>D216/D223</f>
        <v>8.823552516956E-2</v>
      </c>
    </row>
    <row r="217" spans="1:11" ht="15" customHeight="1" x14ac:dyDescent="0.25">
      <c r="A217" s="72"/>
      <c r="B217" s="47" t="s">
        <v>267</v>
      </c>
      <c r="C217" s="48">
        <v>30313.67</v>
      </c>
      <c r="D217" s="48">
        <v>0.172904802646589</v>
      </c>
      <c r="E217" s="49">
        <f>D217/D223</f>
        <v>7.8593092112085899E-2</v>
      </c>
      <c r="G217" s="72"/>
      <c r="H217" s="47" t="s">
        <v>267</v>
      </c>
      <c r="I217" s="48">
        <v>26179.994999999999</v>
      </c>
      <c r="J217" s="48">
        <v>0.14932691649555099</v>
      </c>
      <c r="K217" s="49">
        <f>D217/D223</f>
        <v>7.8593092112085899E-2</v>
      </c>
    </row>
    <row r="218" spans="1:11" ht="15" customHeight="1" x14ac:dyDescent="0.25">
      <c r="A218" s="72"/>
      <c r="B218" s="47" t="s">
        <v>268</v>
      </c>
      <c r="C218" s="48">
        <v>34534.775000000001</v>
      </c>
      <c r="D218" s="48">
        <v>0.19698137691079201</v>
      </c>
      <c r="E218" s="49">
        <f>D218/D223</f>
        <v>8.9536989504905448E-2</v>
      </c>
      <c r="G218" s="72"/>
      <c r="H218" s="47" t="s">
        <v>268</v>
      </c>
      <c r="I218" s="48">
        <v>29825.474999999999</v>
      </c>
      <c r="J218" s="48">
        <v>0.17012020876112299</v>
      </c>
      <c r="K218" s="49">
        <f>D218/D223</f>
        <v>8.9536989504905448E-2</v>
      </c>
    </row>
    <row r="219" spans="1:11" ht="15" customHeight="1" x14ac:dyDescent="0.25">
      <c r="A219" s="72"/>
      <c r="B219" s="47" t="s">
        <v>269</v>
      </c>
      <c r="C219" s="48">
        <v>58671.62</v>
      </c>
      <c r="D219" s="48">
        <v>0.334654460415241</v>
      </c>
      <c r="E219" s="49">
        <f>D219/D223</f>
        <v>0.15211566382510952</v>
      </c>
      <c r="G219" s="72"/>
      <c r="H219" s="47" t="s">
        <v>269</v>
      </c>
      <c r="I219" s="48">
        <v>50670.945</v>
      </c>
      <c r="J219" s="48">
        <v>0.28901976386036998</v>
      </c>
      <c r="K219" s="49">
        <f>D219/D223</f>
        <v>0.15211566382510952</v>
      </c>
    </row>
    <row r="220" spans="1:11" ht="15" customHeight="1" x14ac:dyDescent="0.25">
      <c r="A220" s="72"/>
      <c r="B220" s="47" t="s">
        <v>270</v>
      </c>
      <c r="C220" s="48">
        <v>6548.4049999999997</v>
      </c>
      <c r="D220" s="48">
        <v>3.7351157882728699E-2</v>
      </c>
      <c r="E220" s="49">
        <f>D220/D223</f>
        <v>1.6977799037603953E-2</v>
      </c>
      <c r="G220" s="72"/>
      <c r="H220" s="47" t="s">
        <v>270</v>
      </c>
      <c r="I220" s="48">
        <v>5655.4350000000004</v>
      </c>
      <c r="J220" s="48">
        <v>3.2257785763175902E-2</v>
      </c>
      <c r="K220" s="49">
        <f>D220/D223</f>
        <v>1.6977799037603953E-2</v>
      </c>
    </row>
    <row r="221" spans="1:11" ht="15" customHeight="1" x14ac:dyDescent="0.25">
      <c r="A221" s="72"/>
      <c r="B221" s="47" t="s">
        <v>271</v>
      </c>
      <c r="C221" s="48">
        <v>45307.53</v>
      </c>
      <c r="D221" s="48">
        <v>0.25842761806981501</v>
      </c>
      <c r="E221" s="49">
        <f>D221/D223</f>
        <v>0.11746709912264318</v>
      </c>
      <c r="G221" s="72"/>
      <c r="H221" s="47" t="s">
        <v>271</v>
      </c>
      <c r="I221" s="48">
        <v>39129.224999999999</v>
      </c>
      <c r="J221" s="48">
        <v>0.22318745722108099</v>
      </c>
      <c r="K221" s="49">
        <f>D221/D223</f>
        <v>0.11746709912264318</v>
      </c>
    </row>
    <row r="222" spans="1:11" ht="15" customHeight="1" x14ac:dyDescent="0.25">
      <c r="A222" s="72"/>
      <c r="B222" s="47" t="s">
        <v>272</v>
      </c>
      <c r="C222" s="48">
        <v>149938.60500000001</v>
      </c>
      <c r="D222" s="48">
        <v>0.85522818275154</v>
      </c>
      <c r="E222" s="49">
        <f>D222/D223</f>
        <v>0.3887400830688818</v>
      </c>
      <c r="G222" s="72"/>
      <c r="H222" s="47" t="s">
        <v>272</v>
      </c>
      <c r="I222" s="48">
        <v>129492.44500000001</v>
      </c>
      <c r="J222" s="48">
        <v>0.73860623431439698</v>
      </c>
      <c r="K222" s="49">
        <f>D222/D223</f>
        <v>0.3887400830688818</v>
      </c>
    </row>
    <row r="223" spans="1:11" s="4" customFormat="1" ht="15" customHeight="1" x14ac:dyDescent="0.25">
      <c r="A223" s="44"/>
      <c r="B223" s="44" t="s">
        <v>277</v>
      </c>
      <c r="C223" s="45">
        <f>SUM(C214:C222)</f>
        <v>385704</v>
      </c>
      <c r="D223" s="45">
        <f>SUM(D214:D222)</f>
        <v>2.2000000000000002</v>
      </c>
      <c r="E223" s="46">
        <f>SUM(E214:E222)</f>
        <v>0.99999999999999978</v>
      </c>
      <c r="G223" s="44"/>
      <c r="H223" s="44" t="s">
        <v>277</v>
      </c>
      <c r="I223" s="45">
        <f>SUM(I214:I222)</f>
        <v>333108</v>
      </c>
      <c r="J223" s="45">
        <f>SUM(J214:J222)</f>
        <v>1.9000000000000008</v>
      </c>
      <c r="K223" s="46">
        <f>SUM(K214:K222)</f>
        <v>0.99999999999999978</v>
      </c>
    </row>
    <row r="225" spans="1:11" s="5" customFormat="1" ht="30" customHeight="1" x14ac:dyDescent="0.25">
      <c r="A225" s="30" t="s">
        <v>343</v>
      </c>
      <c r="B225" s="30" t="s">
        <v>483</v>
      </c>
      <c r="C225" s="35" t="s">
        <v>496</v>
      </c>
      <c r="D225" s="35" t="s">
        <v>497</v>
      </c>
      <c r="E225" s="35" t="s">
        <v>498</v>
      </c>
      <c r="G225" s="30" t="s">
        <v>343</v>
      </c>
      <c r="H225" s="30" t="s">
        <v>483</v>
      </c>
      <c r="I225" s="35" t="s">
        <v>496</v>
      </c>
      <c r="J225" s="35" t="s">
        <v>497</v>
      </c>
      <c r="K225" s="35" t="s">
        <v>498</v>
      </c>
    </row>
    <row r="226" spans="1:11" ht="15" customHeight="1" x14ac:dyDescent="0.25">
      <c r="A226" s="72" t="s">
        <v>74</v>
      </c>
      <c r="B226" s="47" t="s">
        <v>264</v>
      </c>
      <c r="C226" s="48">
        <v>16392.5</v>
      </c>
      <c r="D226" s="48">
        <v>9.35004563084645E-2</v>
      </c>
      <c r="E226" s="49">
        <f>D226/D235</f>
        <v>6.2333637538976312E-2</v>
      </c>
      <c r="G226" s="72" t="s">
        <v>128</v>
      </c>
      <c r="H226" s="47" t="s">
        <v>264</v>
      </c>
      <c r="I226" s="48">
        <v>54641.66</v>
      </c>
      <c r="J226" s="48">
        <v>0.311668149669176</v>
      </c>
      <c r="K226" s="49">
        <f>D226/D235</f>
        <v>6.2333637538976312E-2</v>
      </c>
    </row>
    <row r="227" spans="1:11" ht="15" customHeight="1" x14ac:dyDescent="0.25">
      <c r="A227" s="72"/>
      <c r="B227" s="47" t="s">
        <v>265</v>
      </c>
      <c r="C227" s="48">
        <v>1577.92</v>
      </c>
      <c r="D227" s="48">
        <v>9.0002281542322597E-3</v>
      </c>
      <c r="E227" s="49">
        <f>D227/D235</f>
        <v>6.0001521028215047E-3</v>
      </c>
      <c r="G227" s="72"/>
      <c r="H227" s="47" t="s">
        <v>265</v>
      </c>
      <c r="I227" s="48">
        <v>5259.7</v>
      </c>
      <c r="J227" s="48">
        <v>3.00005703855807E-2</v>
      </c>
      <c r="K227" s="49">
        <f>D227/D235</f>
        <v>6.0001521028215047E-3</v>
      </c>
    </row>
    <row r="228" spans="1:11" ht="15" customHeight="1" x14ac:dyDescent="0.25">
      <c r="A228" s="72"/>
      <c r="B228" s="47" t="s">
        <v>266</v>
      </c>
      <c r="C228" s="48">
        <v>23204.185000000001</v>
      </c>
      <c r="D228" s="48">
        <v>0.13235332534793501</v>
      </c>
      <c r="E228" s="49">
        <f>D228/D235</f>
        <v>8.8235550231956644E-2</v>
      </c>
      <c r="G228" s="72"/>
      <c r="H228" s="47" t="s">
        <v>266</v>
      </c>
      <c r="I228" s="48">
        <v>77347.28</v>
      </c>
      <c r="J228" s="48">
        <v>0.44117773214693101</v>
      </c>
      <c r="K228" s="49">
        <f>D228/D235</f>
        <v>8.8235550231956644E-2</v>
      </c>
    </row>
    <row r="229" spans="1:11" ht="15" customHeight="1" x14ac:dyDescent="0.25">
      <c r="A229" s="72"/>
      <c r="B229" s="47" t="s">
        <v>267</v>
      </c>
      <c r="C229" s="48">
        <v>20668.41</v>
      </c>
      <c r="D229" s="48">
        <v>0.117889630390144</v>
      </c>
      <c r="E229" s="49">
        <f>D229/D235</f>
        <v>7.8593086926762645E-2</v>
      </c>
      <c r="G229" s="72"/>
      <c r="H229" s="47" t="s">
        <v>267</v>
      </c>
      <c r="I229" s="48">
        <v>68894.714999999997</v>
      </c>
      <c r="J229" s="48">
        <v>0.39296552019164999</v>
      </c>
      <c r="K229" s="49">
        <f>D229/D235</f>
        <v>7.8593086926762645E-2</v>
      </c>
    </row>
    <row r="230" spans="1:11" ht="15" customHeight="1" x14ac:dyDescent="0.25">
      <c r="A230" s="72"/>
      <c r="B230" s="47" t="s">
        <v>268</v>
      </c>
      <c r="C230" s="48">
        <v>23546.435000000001</v>
      </c>
      <c r="D230" s="48">
        <v>0.134305469997718</v>
      </c>
      <c r="E230" s="49">
        <f>D230/D235</f>
        <v>8.9536979998478636E-2</v>
      </c>
      <c r="G230" s="72"/>
      <c r="H230" s="47" t="s">
        <v>268</v>
      </c>
      <c r="I230" s="48">
        <v>78488.12</v>
      </c>
      <c r="J230" s="48">
        <v>0.44768491900524798</v>
      </c>
      <c r="K230" s="49">
        <f>D230/D235</f>
        <v>8.9536979998478636E-2</v>
      </c>
    </row>
    <row r="231" spans="1:11" ht="15" customHeight="1" x14ac:dyDescent="0.25">
      <c r="A231" s="72"/>
      <c r="B231" s="47" t="s">
        <v>269</v>
      </c>
      <c r="C231" s="48">
        <v>40003.379999999997</v>
      </c>
      <c r="D231" s="48">
        <v>0.228173511293635</v>
      </c>
      <c r="E231" s="49">
        <f>D231/D235</f>
        <v>0.15211567419575661</v>
      </c>
      <c r="G231" s="72"/>
      <c r="H231" s="47" t="s">
        <v>269</v>
      </c>
      <c r="I231" s="48">
        <v>133344.59</v>
      </c>
      <c r="J231" s="48">
        <v>0.76057831394022402</v>
      </c>
      <c r="K231" s="49">
        <f>D231/D235</f>
        <v>0.15211567419575661</v>
      </c>
    </row>
    <row r="232" spans="1:11" ht="15" customHeight="1" x14ac:dyDescent="0.25">
      <c r="A232" s="72"/>
      <c r="B232" s="47" t="s">
        <v>270</v>
      </c>
      <c r="C232" s="48">
        <v>4464.8149999999996</v>
      </c>
      <c r="D232" s="48">
        <v>2.5466660962810899E-2</v>
      </c>
      <c r="E232" s="49">
        <f>D232/D235</f>
        <v>1.697777397520726E-2</v>
      </c>
      <c r="G232" s="72"/>
      <c r="H232" s="47" t="s">
        <v>270</v>
      </c>
      <c r="I232" s="48">
        <v>14882.745000000001</v>
      </c>
      <c r="J232" s="48">
        <v>8.4889031485284094E-2</v>
      </c>
      <c r="K232" s="49">
        <f>D232/D235</f>
        <v>1.697777397520726E-2</v>
      </c>
    </row>
    <row r="233" spans="1:11" ht="15" customHeight="1" x14ac:dyDescent="0.25">
      <c r="A233" s="72"/>
      <c r="B233" s="47" t="s">
        <v>271</v>
      </c>
      <c r="C233" s="48">
        <v>30891.505000000001</v>
      </c>
      <c r="D233" s="48">
        <v>0.17620069016655299</v>
      </c>
      <c r="E233" s="49">
        <f>D233/D235</f>
        <v>0.11746712677770195</v>
      </c>
      <c r="G233" s="72"/>
      <c r="H233" s="47" t="s">
        <v>271</v>
      </c>
      <c r="I233" s="48">
        <v>102971.66</v>
      </c>
      <c r="J233" s="48">
        <v>0.58733550079854002</v>
      </c>
      <c r="K233" s="49">
        <f>D233/D235</f>
        <v>0.11746712677770195</v>
      </c>
    </row>
    <row r="234" spans="1:11" ht="15" customHeight="1" x14ac:dyDescent="0.25">
      <c r="A234" s="72"/>
      <c r="B234" s="47" t="s">
        <v>272</v>
      </c>
      <c r="C234" s="48">
        <v>102230.85</v>
      </c>
      <c r="D234" s="48">
        <v>0.58311002737850803</v>
      </c>
      <c r="E234" s="49">
        <f>D234/D235</f>
        <v>0.38874001825233856</v>
      </c>
      <c r="G234" s="72"/>
      <c r="H234" s="47" t="s">
        <v>272</v>
      </c>
      <c r="I234" s="48">
        <v>340769.53</v>
      </c>
      <c r="J234" s="48">
        <v>1.94370026237737</v>
      </c>
      <c r="K234" s="49">
        <f>D234/D235</f>
        <v>0.38874001825233856</v>
      </c>
    </row>
    <row r="235" spans="1:11" s="4" customFormat="1" ht="15" customHeight="1" x14ac:dyDescent="0.25">
      <c r="A235" s="44"/>
      <c r="B235" s="44" t="s">
        <v>277</v>
      </c>
      <c r="C235" s="45">
        <f>SUM(C226:C234)</f>
        <v>262980</v>
      </c>
      <c r="D235" s="45">
        <f>SUM(D226:D234)</f>
        <v>1.5000000000000004</v>
      </c>
      <c r="E235" s="46">
        <f>SUM(E226:E234)</f>
        <v>1.0000000000000002</v>
      </c>
      <c r="G235" s="44"/>
      <c r="H235" s="44" t="s">
        <v>277</v>
      </c>
      <c r="I235" s="45">
        <f>SUM(I226:I234)</f>
        <v>876600</v>
      </c>
      <c r="J235" s="45">
        <f>SUM(J226:J234)</f>
        <v>5.0000000000000044</v>
      </c>
      <c r="K235" s="46">
        <f>SUM(K226:K234)</f>
        <v>1.0000000000000002</v>
      </c>
    </row>
    <row r="237" spans="1:11" s="5" customFormat="1" ht="30" customHeight="1" x14ac:dyDescent="0.25">
      <c r="A237" s="30" t="s">
        <v>343</v>
      </c>
      <c r="B237" s="30" t="s">
        <v>483</v>
      </c>
      <c r="C237" s="35" t="s">
        <v>496</v>
      </c>
      <c r="D237" s="35" t="s">
        <v>497</v>
      </c>
      <c r="E237" s="35" t="s">
        <v>498</v>
      </c>
      <c r="G237" s="30" t="s">
        <v>343</v>
      </c>
      <c r="H237" s="30" t="s">
        <v>483</v>
      </c>
      <c r="I237" s="35" t="s">
        <v>496</v>
      </c>
      <c r="J237" s="35" t="s">
        <v>497</v>
      </c>
      <c r="K237" s="35" t="s">
        <v>498</v>
      </c>
    </row>
    <row r="238" spans="1:11" ht="15" customHeight="1" x14ac:dyDescent="0.25">
      <c r="A238" s="72" t="s">
        <v>88</v>
      </c>
      <c r="B238" s="47" t="s">
        <v>264</v>
      </c>
      <c r="C238" s="48">
        <v>17485.330000000002</v>
      </c>
      <c r="D238" s="48">
        <v>9.9733801049509505E-2</v>
      </c>
      <c r="E238" s="49">
        <f>D238/D247</f>
        <v>6.2333625655943421E-2</v>
      </c>
      <c r="G238" s="72" t="s">
        <v>90</v>
      </c>
      <c r="H238" s="47" t="s">
        <v>264</v>
      </c>
      <c r="I238" s="48">
        <v>44806.15</v>
      </c>
      <c r="J238" s="48">
        <v>0.25556781884553997</v>
      </c>
      <c r="K238" s="49">
        <f>D238/D247</f>
        <v>6.2333625655943421E-2</v>
      </c>
    </row>
    <row r="239" spans="1:11" ht="15" customHeight="1" x14ac:dyDescent="0.25">
      <c r="A239" s="72"/>
      <c r="B239" s="47" t="s">
        <v>265</v>
      </c>
      <c r="C239" s="48">
        <v>1683.11</v>
      </c>
      <c r="D239" s="48">
        <v>9.6002167465206508E-3</v>
      </c>
      <c r="E239" s="49">
        <f>D239/D247</f>
        <v>6.0001354665754044E-3</v>
      </c>
      <c r="G239" s="72"/>
      <c r="H239" s="47" t="s">
        <v>265</v>
      </c>
      <c r="I239" s="48">
        <v>4312.9549999999999</v>
      </c>
      <c r="J239" s="48">
        <v>2.4600473420031899E-2</v>
      </c>
      <c r="K239" s="49">
        <f>D239/D247</f>
        <v>6.0001354665754044E-3</v>
      </c>
    </row>
    <row r="240" spans="1:11" ht="15" customHeight="1" x14ac:dyDescent="0.25">
      <c r="A240" s="72"/>
      <c r="B240" s="47" t="s">
        <v>266</v>
      </c>
      <c r="C240" s="48">
        <v>24751.125</v>
      </c>
      <c r="D240" s="48">
        <v>0.14117684804928099</v>
      </c>
      <c r="E240" s="49">
        <f>D240/D247</f>
        <v>8.8235530030800591E-2</v>
      </c>
      <c r="G240" s="72"/>
      <c r="H240" s="47" t="s">
        <v>266</v>
      </c>
      <c r="I240" s="48">
        <v>63424.77</v>
      </c>
      <c r="J240" s="48">
        <v>0.36176574264202599</v>
      </c>
      <c r="K240" s="49">
        <f>D240/D247</f>
        <v>8.8235530030800591E-2</v>
      </c>
    </row>
    <row r="241" spans="1:11" ht="15" customHeight="1" x14ac:dyDescent="0.25">
      <c r="A241" s="72"/>
      <c r="B241" s="47" t="s">
        <v>267</v>
      </c>
      <c r="C241" s="48">
        <v>22046.31</v>
      </c>
      <c r="D241" s="48">
        <v>0.125748973305955</v>
      </c>
      <c r="E241" s="49">
        <f>D241/D247</f>
        <v>7.8593108316221849E-2</v>
      </c>
      <c r="G241" s="72"/>
      <c r="H241" s="47" t="s">
        <v>267</v>
      </c>
      <c r="I241" s="48">
        <v>56493.665000000001</v>
      </c>
      <c r="J241" s="48">
        <v>0.32223171914213999</v>
      </c>
      <c r="K241" s="49">
        <f>D241/D247</f>
        <v>7.8593108316221849E-2</v>
      </c>
    </row>
    <row r="242" spans="1:11" ht="15" customHeight="1" x14ac:dyDescent="0.25">
      <c r="A242" s="72"/>
      <c r="B242" s="47" t="s">
        <v>268</v>
      </c>
      <c r="C242" s="48">
        <v>25116.19</v>
      </c>
      <c r="D242" s="48">
        <v>0.14325912616929001</v>
      </c>
      <c r="E242" s="49">
        <f>D242/D247</f>
        <v>8.9536953855806234E-2</v>
      </c>
      <c r="G242" s="72"/>
      <c r="H242" s="47" t="s">
        <v>268</v>
      </c>
      <c r="I242" s="48">
        <v>64360.25</v>
      </c>
      <c r="J242" s="48">
        <v>0.36710158567191398</v>
      </c>
      <c r="K242" s="49">
        <f>D242/D247</f>
        <v>8.9536953855806234E-2</v>
      </c>
    </row>
    <row r="243" spans="1:11" ht="15" customHeight="1" x14ac:dyDescent="0.25">
      <c r="A243" s="72"/>
      <c r="B243" s="47" t="s">
        <v>269</v>
      </c>
      <c r="C243" s="48">
        <v>42670.27</v>
      </c>
      <c r="D243" s="48">
        <v>0.243385067305499</v>
      </c>
      <c r="E243" s="49">
        <f>D243/D247</f>
        <v>0.15211566706593682</v>
      </c>
      <c r="G243" s="72"/>
      <c r="H243" s="47" t="s">
        <v>269</v>
      </c>
      <c r="I243" s="48">
        <v>109342.58</v>
      </c>
      <c r="J243" s="48">
        <v>0.62367430983344696</v>
      </c>
      <c r="K243" s="49">
        <f>D243/D247</f>
        <v>0.15211566706593682</v>
      </c>
    </row>
    <row r="244" spans="1:11" ht="15" customHeight="1" x14ac:dyDescent="0.25">
      <c r="A244" s="72"/>
      <c r="B244" s="47" t="s">
        <v>270</v>
      </c>
      <c r="C244" s="48">
        <v>4762.4799999999996</v>
      </c>
      <c r="D244" s="48">
        <v>2.7164499201460201E-2</v>
      </c>
      <c r="E244" s="49">
        <f>D244/D247</f>
        <v>1.6977812000912619E-2</v>
      </c>
      <c r="G244" s="72"/>
      <c r="H244" s="47" t="s">
        <v>270</v>
      </c>
      <c r="I244" s="48">
        <v>12203.85</v>
      </c>
      <c r="J244" s="48">
        <v>6.9609000684462699E-2</v>
      </c>
      <c r="K244" s="49">
        <f>D244/D247</f>
        <v>1.6977812000912619E-2</v>
      </c>
    </row>
    <row r="245" spans="1:11" ht="15" customHeight="1" x14ac:dyDescent="0.25">
      <c r="A245" s="72"/>
      <c r="B245" s="47" t="s">
        <v>271</v>
      </c>
      <c r="C245" s="48">
        <v>32950.934999999998</v>
      </c>
      <c r="D245" s="48">
        <v>0.18794738193018501</v>
      </c>
      <c r="E245" s="49">
        <f>D245/D247</f>
        <v>0.11746711370636559</v>
      </c>
      <c r="G245" s="72"/>
      <c r="H245" s="47" t="s">
        <v>271</v>
      </c>
      <c r="I245" s="48">
        <v>84436.77</v>
      </c>
      <c r="J245" s="48">
        <v>0.48161516084873401</v>
      </c>
      <c r="K245" s="49">
        <f>D245/D247</f>
        <v>0.11746711370636559</v>
      </c>
    </row>
    <row r="246" spans="1:11" ht="15" customHeight="1" x14ac:dyDescent="0.25">
      <c r="A246" s="72"/>
      <c r="B246" s="47" t="s">
        <v>272</v>
      </c>
      <c r="C246" s="48">
        <v>109046.25</v>
      </c>
      <c r="D246" s="48">
        <v>0.62198408624229995</v>
      </c>
      <c r="E246" s="49">
        <f>D246/D247</f>
        <v>0.38874005390143734</v>
      </c>
      <c r="G246" s="72"/>
      <c r="H246" s="47" t="s">
        <v>272</v>
      </c>
      <c r="I246" s="48">
        <v>279431.01</v>
      </c>
      <c r="J246" s="48">
        <v>1.5938341889117</v>
      </c>
      <c r="K246" s="49">
        <f>D246/D247</f>
        <v>0.38874005390143734</v>
      </c>
    </row>
    <row r="247" spans="1:11" s="4" customFormat="1" ht="15" customHeight="1" x14ac:dyDescent="0.25">
      <c r="A247" s="44"/>
      <c r="B247" s="44" t="s">
        <v>277</v>
      </c>
      <c r="C247" s="45">
        <f>SUM(C238:C246)</f>
        <v>280512</v>
      </c>
      <c r="D247" s="45">
        <f>SUM(D238:D246)</f>
        <v>1.6000000000000005</v>
      </c>
      <c r="E247" s="46">
        <f>SUM(E238:E246)</f>
        <v>1</v>
      </c>
      <c r="G247" s="44"/>
      <c r="H247" s="44" t="s">
        <v>277</v>
      </c>
      <c r="I247" s="45">
        <f>SUM(I238:I246)</f>
        <v>718812</v>
      </c>
      <c r="J247" s="45">
        <f>SUM(J238:J246)</f>
        <v>4.0999999999999952</v>
      </c>
      <c r="K247" s="46">
        <f>SUM(K238:K246)</f>
        <v>1</v>
      </c>
    </row>
    <row r="249" spans="1:11" s="5" customFormat="1" ht="30" customHeight="1" x14ac:dyDescent="0.25">
      <c r="A249" s="30" t="s">
        <v>343</v>
      </c>
      <c r="B249" s="30" t="s">
        <v>483</v>
      </c>
      <c r="C249" s="35" t="s">
        <v>496</v>
      </c>
      <c r="D249" s="35" t="s">
        <v>497</v>
      </c>
      <c r="E249" s="35" t="s">
        <v>498</v>
      </c>
      <c r="G249" s="30" t="s">
        <v>343</v>
      </c>
      <c r="H249" s="30" t="s">
        <v>483</v>
      </c>
      <c r="I249" s="35" t="s">
        <v>496</v>
      </c>
      <c r="J249" s="35" t="s">
        <v>497</v>
      </c>
      <c r="K249" s="35" t="s">
        <v>498</v>
      </c>
    </row>
    <row r="250" spans="1:11" ht="15" customHeight="1" x14ac:dyDescent="0.25">
      <c r="A250" s="72" t="s">
        <v>92</v>
      </c>
      <c r="B250" s="47" t="s">
        <v>264</v>
      </c>
      <c r="C250" s="48">
        <v>48084.654999999999</v>
      </c>
      <c r="D250" s="48">
        <v>0.274267938626512</v>
      </c>
      <c r="E250" s="49">
        <f>D250/D259</f>
        <v>6.2333622415116412E-2</v>
      </c>
      <c r="G250" s="72" t="s">
        <v>94</v>
      </c>
      <c r="H250" s="47" t="s">
        <v>264</v>
      </c>
      <c r="I250" s="48">
        <v>46991.824999999997</v>
      </c>
      <c r="J250" s="48">
        <v>0.26803459388546702</v>
      </c>
      <c r="K250" s="49">
        <f>D250/D259</f>
        <v>6.2333622415116412E-2</v>
      </c>
    </row>
    <row r="251" spans="1:11" ht="15" customHeight="1" x14ac:dyDescent="0.25">
      <c r="A251" s="72"/>
      <c r="B251" s="47" t="s">
        <v>265</v>
      </c>
      <c r="C251" s="48">
        <v>4628.5450000000001</v>
      </c>
      <c r="D251" s="48">
        <v>2.6400553274013201E-2</v>
      </c>
      <c r="E251" s="49">
        <f>D251/D259</f>
        <v>6.0001257440939135E-3</v>
      </c>
      <c r="G251" s="72"/>
      <c r="H251" s="47" t="s">
        <v>265</v>
      </c>
      <c r="I251" s="48">
        <v>4523.34</v>
      </c>
      <c r="J251" s="48">
        <v>2.58004791238877E-2</v>
      </c>
      <c r="K251" s="49">
        <f>D251/D259</f>
        <v>6.0001257440939135E-3</v>
      </c>
    </row>
    <row r="252" spans="1:11" ht="15" customHeight="1" x14ac:dyDescent="0.25">
      <c r="A252" s="72"/>
      <c r="B252" s="47" t="s">
        <v>266</v>
      </c>
      <c r="C252" s="48">
        <v>68065.604999999996</v>
      </c>
      <c r="D252" s="48">
        <v>0.388236396303901</v>
      </c>
      <c r="E252" s="49">
        <f>D252/D259</f>
        <v>8.8235544614523015E-2</v>
      </c>
      <c r="G252" s="72"/>
      <c r="H252" s="47" t="s">
        <v>266</v>
      </c>
      <c r="I252" s="48">
        <v>66518.649999999994</v>
      </c>
      <c r="J252" s="48">
        <v>0.37941278804471801</v>
      </c>
      <c r="K252" s="49">
        <f>D252/D259</f>
        <v>8.8235544614523015E-2</v>
      </c>
    </row>
    <row r="253" spans="1:11" ht="15" customHeight="1" x14ac:dyDescent="0.25">
      <c r="A253" s="72"/>
      <c r="B253" s="47" t="s">
        <v>267</v>
      </c>
      <c r="C253" s="48">
        <v>60627.34</v>
      </c>
      <c r="D253" s="48">
        <v>0.345809605293178</v>
      </c>
      <c r="E253" s="49">
        <f>D253/D259</f>
        <v>7.8593092112085969E-2</v>
      </c>
      <c r="G253" s="72"/>
      <c r="H253" s="47" t="s">
        <v>267</v>
      </c>
      <c r="I253" s="48">
        <v>59249.455000000002</v>
      </c>
      <c r="J253" s="48">
        <v>0.33795034793520401</v>
      </c>
      <c r="K253" s="49">
        <f>D253/D259</f>
        <v>7.8593092112085969E-2</v>
      </c>
    </row>
    <row r="254" spans="1:11" ht="15" customHeight="1" x14ac:dyDescent="0.25">
      <c r="A254" s="72"/>
      <c r="B254" s="47" t="s">
        <v>268</v>
      </c>
      <c r="C254" s="48">
        <v>69069.535000000003</v>
      </c>
      <c r="D254" s="48">
        <v>0.39396266826374599</v>
      </c>
      <c r="E254" s="49">
        <f>D254/D259</f>
        <v>8.9536970059942336E-2</v>
      </c>
      <c r="G254" s="72"/>
      <c r="H254" s="47" t="s">
        <v>268</v>
      </c>
      <c r="I254" s="48">
        <v>67499.78</v>
      </c>
      <c r="J254" s="48">
        <v>0.38500901209217397</v>
      </c>
      <c r="K254" s="49">
        <f>D254/D259</f>
        <v>8.9536970059942336E-2</v>
      </c>
    </row>
    <row r="255" spans="1:11" ht="15" customHeight="1" x14ac:dyDescent="0.25">
      <c r="A255" s="72"/>
      <c r="B255" s="47" t="s">
        <v>269</v>
      </c>
      <c r="C255" s="48">
        <v>117343.255</v>
      </c>
      <c r="D255" s="48">
        <v>0.66930900638831903</v>
      </c>
      <c r="E255" s="49">
        <f>D255/D259</f>
        <v>0.1521156832700726</v>
      </c>
      <c r="G255" s="72"/>
      <c r="H255" s="47" t="s">
        <v>269</v>
      </c>
      <c r="I255" s="48">
        <v>114676.35</v>
      </c>
      <c r="J255" s="48">
        <v>0.65409736481861702</v>
      </c>
      <c r="K255" s="49">
        <f>D255/D259</f>
        <v>0.1521156832700726</v>
      </c>
    </row>
    <row r="256" spans="1:11" ht="15" customHeight="1" x14ac:dyDescent="0.25">
      <c r="A256" s="72"/>
      <c r="B256" s="47" t="s">
        <v>270</v>
      </c>
      <c r="C256" s="48">
        <v>13096.805</v>
      </c>
      <c r="D256" s="48">
        <v>7.4702287246178403E-2</v>
      </c>
      <c r="E256" s="49">
        <f>D256/D259</f>
        <v>1.6977792555949649E-2</v>
      </c>
      <c r="G256" s="72"/>
      <c r="H256" s="47" t="s">
        <v>270</v>
      </c>
      <c r="I256" s="48">
        <v>12799.16</v>
      </c>
      <c r="J256" s="48">
        <v>7.3004563084645202E-2</v>
      </c>
      <c r="K256" s="49">
        <f>D256/D259</f>
        <v>1.6977792555949649E-2</v>
      </c>
    </row>
    <row r="257" spans="1:11" ht="15" customHeight="1" x14ac:dyDescent="0.25">
      <c r="A257" s="72"/>
      <c r="B257" s="47" t="s">
        <v>271</v>
      </c>
      <c r="C257" s="48">
        <v>90615.065000000002</v>
      </c>
      <c r="D257" s="48">
        <v>0.51685526465890896</v>
      </c>
      <c r="E257" s="49">
        <f>D257/D259</f>
        <v>0.11746710560429757</v>
      </c>
      <c r="G257" s="72"/>
      <c r="H257" s="47" t="s">
        <v>271</v>
      </c>
      <c r="I257" s="48">
        <v>88555.634999999995</v>
      </c>
      <c r="J257" s="48">
        <v>0.505108572895277</v>
      </c>
      <c r="K257" s="49">
        <f>D257/D259</f>
        <v>0.11746710560429757</v>
      </c>
    </row>
    <row r="258" spans="1:11" ht="15" customHeight="1" x14ac:dyDescent="0.25">
      <c r="A258" s="72"/>
      <c r="B258" s="47" t="s">
        <v>272</v>
      </c>
      <c r="C258" s="48">
        <v>299877.19500000001</v>
      </c>
      <c r="D258" s="48">
        <v>1.7104562799452401</v>
      </c>
      <c r="E258" s="49">
        <f>D258/D259</f>
        <v>0.3887400636239185</v>
      </c>
      <c r="G258" s="72"/>
      <c r="H258" s="47" t="s">
        <v>272</v>
      </c>
      <c r="I258" s="48">
        <v>293061.80499999999</v>
      </c>
      <c r="J258" s="48">
        <v>1.67158227812001</v>
      </c>
      <c r="K258" s="49">
        <f>D258/D259</f>
        <v>0.3887400636239185</v>
      </c>
    </row>
    <row r="259" spans="1:11" s="4" customFormat="1" ht="15" customHeight="1" x14ac:dyDescent="0.25">
      <c r="A259" s="44"/>
      <c r="B259" s="44" t="s">
        <v>277</v>
      </c>
      <c r="C259" s="45">
        <f>SUM(C250:C258)</f>
        <v>771408</v>
      </c>
      <c r="D259" s="45">
        <f>SUM(D250:D258)</f>
        <v>4.3999999999999968</v>
      </c>
      <c r="E259" s="46">
        <f>SUM(E250:E258)</f>
        <v>1</v>
      </c>
      <c r="G259" s="44"/>
      <c r="H259" s="44" t="s">
        <v>277</v>
      </c>
      <c r="I259" s="45">
        <f>SUM(I250:I258)</f>
        <v>753876</v>
      </c>
      <c r="J259" s="45">
        <f>SUM(J250:J258)</f>
        <v>4.3</v>
      </c>
      <c r="K259" s="46">
        <f>SUM(K250:K258)</f>
        <v>1</v>
      </c>
    </row>
    <row r="261" spans="1:11" s="5" customFormat="1" ht="30" customHeight="1" x14ac:dyDescent="0.25">
      <c r="A261" s="30" t="s">
        <v>343</v>
      </c>
      <c r="B261" s="30" t="s">
        <v>483</v>
      </c>
      <c r="C261" s="35" t="s">
        <v>496</v>
      </c>
      <c r="D261" s="35" t="s">
        <v>497</v>
      </c>
      <c r="E261" s="35" t="s">
        <v>498</v>
      </c>
      <c r="G261" s="30" t="s">
        <v>343</v>
      </c>
      <c r="H261" s="30" t="s">
        <v>483</v>
      </c>
      <c r="I261" s="35" t="s">
        <v>496</v>
      </c>
      <c r="J261" s="35" t="s">
        <v>497</v>
      </c>
      <c r="K261" s="35" t="s">
        <v>498</v>
      </c>
    </row>
    <row r="262" spans="1:11" ht="15" customHeight="1" x14ac:dyDescent="0.25">
      <c r="A262" s="72" t="s">
        <v>131</v>
      </c>
      <c r="B262" s="47" t="s">
        <v>264</v>
      </c>
      <c r="C262" s="48">
        <v>132232.80499999999</v>
      </c>
      <c r="D262" s="48">
        <v>0.75423685261236595</v>
      </c>
      <c r="E262" s="49">
        <f>D262/D271</f>
        <v>6.2333624182840164E-2</v>
      </c>
      <c r="G262" s="72" t="s">
        <v>116</v>
      </c>
      <c r="H262" s="47" t="s">
        <v>264</v>
      </c>
      <c r="I262" s="48">
        <v>26227.994999999999</v>
      </c>
      <c r="J262" s="48">
        <v>0.149600701574264</v>
      </c>
      <c r="K262" s="49">
        <f>D262/D271</f>
        <v>6.2333624182840164E-2</v>
      </c>
    </row>
    <row r="263" spans="1:11" ht="15" customHeight="1" x14ac:dyDescent="0.25">
      <c r="A263" s="72"/>
      <c r="B263" s="47" t="s">
        <v>265</v>
      </c>
      <c r="C263" s="48">
        <v>12728.49</v>
      </c>
      <c r="D263" s="48">
        <v>7.26014715947981E-2</v>
      </c>
      <c r="E263" s="49">
        <f>D263/D271</f>
        <v>6.0001216194048015E-3</v>
      </c>
      <c r="G263" s="72"/>
      <c r="H263" s="47" t="s">
        <v>265</v>
      </c>
      <c r="I263" s="48">
        <v>2524.65</v>
      </c>
      <c r="J263" s="48">
        <v>1.44002395619439E-2</v>
      </c>
      <c r="K263" s="49">
        <f>D263/D271</f>
        <v>6.0001216194048015E-3</v>
      </c>
    </row>
    <row r="264" spans="1:11" ht="15" customHeight="1" x14ac:dyDescent="0.25">
      <c r="A264" s="72"/>
      <c r="B264" s="47" t="s">
        <v>266</v>
      </c>
      <c r="C264" s="48">
        <v>187180.41500000001</v>
      </c>
      <c r="D264" s="48">
        <v>1.06765009696555</v>
      </c>
      <c r="E264" s="49">
        <f>D264/D271</f>
        <v>8.8235545203764462E-2</v>
      </c>
      <c r="G264" s="72"/>
      <c r="H264" s="47" t="s">
        <v>266</v>
      </c>
      <c r="I264" s="48">
        <v>37126.69</v>
      </c>
      <c r="J264" s="48">
        <v>0.21176528633356101</v>
      </c>
      <c r="K264" s="49">
        <f>D264/D271</f>
        <v>8.8235545203764462E-2</v>
      </c>
    </row>
    <row r="265" spans="1:11" ht="15" customHeight="1" x14ac:dyDescent="0.25">
      <c r="A265" s="72"/>
      <c r="B265" s="47" t="s">
        <v>267</v>
      </c>
      <c r="C265" s="48">
        <v>166725.20000000001</v>
      </c>
      <c r="D265" s="48">
        <v>0.95097650011407697</v>
      </c>
      <c r="E265" s="49">
        <f>D265/D271</f>
        <v>7.8593099182981574E-2</v>
      </c>
      <c r="G265" s="72"/>
      <c r="H265" s="47" t="s">
        <v>267</v>
      </c>
      <c r="I265" s="48">
        <v>33069.455000000002</v>
      </c>
      <c r="J265" s="48">
        <v>0.18862340292037399</v>
      </c>
      <c r="K265" s="49">
        <f>D265/D271</f>
        <v>7.8593099182981574E-2</v>
      </c>
    </row>
    <row r="266" spans="1:11" ht="15" customHeight="1" x14ac:dyDescent="0.25">
      <c r="A266" s="72"/>
      <c r="B266" s="47" t="s">
        <v>268</v>
      </c>
      <c r="C266" s="48">
        <v>189941.23</v>
      </c>
      <c r="D266" s="48">
        <v>1.0833973876340399</v>
      </c>
      <c r="E266" s="49">
        <f>D266/D271</f>
        <v>8.9536974184631399E-2</v>
      </c>
      <c r="G266" s="72"/>
      <c r="H266" s="47" t="s">
        <v>268</v>
      </c>
      <c r="I266" s="48">
        <v>37674.29</v>
      </c>
      <c r="J266" s="48">
        <v>0.214888717773215</v>
      </c>
      <c r="K266" s="49">
        <f>D266/D271</f>
        <v>8.9536974184631399E-2</v>
      </c>
    </row>
    <row r="267" spans="1:11" ht="15" customHeight="1" x14ac:dyDescent="0.25">
      <c r="A267" s="72"/>
      <c r="B267" s="47" t="s">
        <v>269</v>
      </c>
      <c r="C267" s="48">
        <v>322693.935</v>
      </c>
      <c r="D267" s="48">
        <v>1.84059967488022</v>
      </c>
      <c r="E267" s="49">
        <f>D267/D271</f>
        <v>0.15211567560993555</v>
      </c>
      <c r="G267" s="72"/>
      <c r="H267" s="47" t="s">
        <v>269</v>
      </c>
      <c r="I267" s="48">
        <v>64005.425000000003</v>
      </c>
      <c r="J267" s="48">
        <v>0.36507771503536401</v>
      </c>
      <c r="K267" s="49">
        <f>D267/D271</f>
        <v>0.15211567560993555</v>
      </c>
    </row>
    <row r="268" spans="1:11" ht="15" customHeight="1" x14ac:dyDescent="0.25">
      <c r="A268" s="72"/>
      <c r="B268" s="47" t="s">
        <v>270</v>
      </c>
      <c r="C268" s="48">
        <v>36016.230000000003</v>
      </c>
      <c r="D268" s="48">
        <v>0.20543138261464799</v>
      </c>
      <c r="E268" s="49">
        <f>D268/D271</f>
        <v>1.6977800216086612E-2</v>
      </c>
      <c r="G268" s="72"/>
      <c r="H268" s="47" t="s">
        <v>270</v>
      </c>
      <c r="I268" s="48">
        <v>7143.71</v>
      </c>
      <c r="J268" s="48">
        <v>4.0746691763632201E-2</v>
      </c>
      <c r="K268" s="49">
        <f>D268/D271</f>
        <v>1.6977800216086612E-2</v>
      </c>
    </row>
    <row r="269" spans="1:11" ht="15" customHeight="1" x14ac:dyDescent="0.25">
      <c r="A269" s="72"/>
      <c r="B269" s="47" t="s">
        <v>271</v>
      </c>
      <c r="C269" s="48">
        <v>249191.42499999999</v>
      </c>
      <c r="D269" s="48">
        <v>1.4213519564225401</v>
      </c>
      <c r="E269" s="49">
        <f>D269/D271</f>
        <v>0.11746710383657356</v>
      </c>
      <c r="G269" s="72"/>
      <c r="H269" s="47" t="s">
        <v>271</v>
      </c>
      <c r="I269" s="48">
        <v>49426.394999999997</v>
      </c>
      <c r="J269" s="48">
        <v>0.28192103011635899</v>
      </c>
      <c r="K269" s="49">
        <f>D269/D271</f>
        <v>0.11746710383657356</v>
      </c>
    </row>
    <row r="270" spans="1:11" ht="15" customHeight="1" x14ac:dyDescent="0.25">
      <c r="A270" s="72"/>
      <c r="B270" s="47" t="s">
        <v>272</v>
      </c>
      <c r="C270" s="48">
        <v>824662.27</v>
      </c>
      <c r="D270" s="48">
        <v>4.7037546771617604</v>
      </c>
      <c r="E270" s="49">
        <f>D270/D271</f>
        <v>0.38874005596378186</v>
      </c>
      <c r="G270" s="72"/>
      <c r="H270" s="47" t="s">
        <v>272</v>
      </c>
      <c r="I270" s="48">
        <v>163569.39000000001</v>
      </c>
      <c r="J270" s="48">
        <v>0.93297621492128702</v>
      </c>
      <c r="K270" s="49">
        <f>D270/D271</f>
        <v>0.38874005596378186</v>
      </c>
    </row>
    <row r="271" spans="1:11" s="4" customFormat="1" ht="15" customHeight="1" x14ac:dyDescent="0.25">
      <c r="A271" s="44"/>
      <c r="B271" s="44" t="s">
        <v>277</v>
      </c>
      <c r="C271" s="45">
        <f>SUM(C262:C270)</f>
        <v>2121372</v>
      </c>
      <c r="D271" s="45">
        <f>SUM(D262:D270)</f>
        <v>12.1</v>
      </c>
      <c r="E271" s="46">
        <f>SUM(E262:E270)</f>
        <v>1</v>
      </c>
      <c r="G271" s="44"/>
      <c r="H271" s="44" t="s">
        <v>277</v>
      </c>
      <c r="I271" s="45">
        <f>SUM(I262:I270)</f>
        <v>420768</v>
      </c>
      <c r="J271" s="45">
        <f>SUM(J262:J270)</f>
        <v>2.4000000000000004</v>
      </c>
      <c r="K271" s="46">
        <f>SUM(K262:K270)</f>
        <v>1</v>
      </c>
    </row>
    <row r="273" spans="1:11" s="5" customFormat="1" ht="30" customHeight="1" x14ac:dyDescent="0.25">
      <c r="A273" s="30" t="s">
        <v>343</v>
      </c>
      <c r="B273" s="30" t="s">
        <v>483</v>
      </c>
      <c r="C273" s="35" t="s">
        <v>496</v>
      </c>
      <c r="D273" s="35" t="s">
        <v>497</v>
      </c>
      <c r="E273" s="35" t="s">
        <v>498</v>
      </c>
      <c r="G273" s="30" t="s">
        <v>343</v>
      </c>
      <c r="H273" s="30" t="s">
        <v>483</v>
      </c>
      <c r="I273" s="35" t="s">
        <v>496</v>
      </c>
      <c r="J273" s="35" t="s">
        <v>497</v>
      </c>
      <c r="K273" s="35" t="s">
        <v>498</v>
      </c>
    </row>
    <row r="274" spans="1:11" ht="15" customHeight="1" x14ac:dyDescent="0.25">
      <c r="A274" s="72" t="s">
        <v>118</v>
      </c>
      <c r="B274" s="47" t="s">
        <v>264</v>
      </c>
      <c r="C274" s="48">
        <v>71034.16</v>
      </c>
      <c r="D274" s="48">
        <v>0.40516860597764098</v>
      </c>
      <c r="E274" s="49">
        <f>D274/D283</f>
        <v>6.233363168886781E-2</v>
      </c>
      <c r="G274" s="72" t="s">
        <v>120</v>
      </c>
      <c r="H274" s="47" t="s">
        <v>264</v>
      </c>
      <c r="I274" s="48">
        <v>53548.815000000002</v>
      </c>
      <c r="J274" s="48">
        <v>0.30543471937029398</v>
      </c>
      <c r="K274" s="49">
        <f>D274/D283</f>
        <v>6.233363168886781E-2</v>
      </c>
    </row>
    <row r="275" spans="1:11" ht="15" customHeight="1" x14ac:dyDescent="0.25">
      <c r="A275" s="72"/>
      <c r="B275" s="47" t="s">
        <v>265</v>
      </c>
      <c r="C275" s="48">
        <v>6837.62</v>
      </c>
      <c r="D275" s="48">
        <v>3.9000798539812899E-2</v>
      </c>
      <c r="E275" s="49">
        <f>D275/D283</f>
        <v>6.0001228522789047E-3</v>
      </c>
      <c r="G275" s="72"/>
      <c r="H275" s="47" t="s">
        <v>265</v>
      </c>
      <c r="I275" s="48">
        <v>5154.51</v>
      </c>
      <c r="J275" s="48">
        <v>2.9400581793292298E-2</v>
      </c>
      <c r="K275" s="49">
        <f>D275/D283</f>
        <v>6.0001228522789047E-3</v>
      </c>
    </row>
    <row r="276" spans="1:11" ht="15" customHeight="1" x14ac:dyDescent="0.25">
      <c r="A276" s="72"/>
      <c r="B276" s="47" t="s">
        <v>266</v>
      </c>
      <c r="C276" s="48">
        <v>100551.465</v>
      </c>
      <c r="D276" s="48">
        <v>0.57353105749486699</v>
      </c>
      <c r="E276" s="49">
        <f>D276/D283</f>
        <v>8.823554730690257E-2</v>
      </c>
      <c r="G276" s="72"/>
      <c r="H276" s="47" t="s">
        <v>266</v>
      </c>
      <c r="I276" s="48">
        <v>75800.324999999997</v>
      </c>
      <c r="J276" s="48">
        <v>0.43235412388774802</v>
      </c>
      <c r="K276" s="49">
        <f>D276/D283</f>
        <v>8.823554730690257E-2</v>
      </c>
    </row>
    <row r="277" spans="1:11" ht="15" customHeight="1" x14ac:dyDescent="0.25">
      <c r="A277" s="72"/>
      <c r="B277" s="47" t="s">
        <v>267</v>
      </c>
      <c r="C277" s="48">
        <v>89563.125</v>
      </c>
      <c r="D277" s="48">
        <v>0.51085515058179298</v>
      </c>
      <c r="E277" s="49">
        <f>D277/D283</f>
        <v>7.8593100089506568E-2</v>
      </c>
      <c r="G277" s="72"/>
      <c r="H277" s="47" t="s">
        <v>267</v>
      </c>
      <c r="I277" s="48">
        <v>67516.815000000002</v>
      </c>
      <c r="J277" s="48">
        <v>0.38510617727583801</v>
      </c>
      <c r="K277" s="49">
        <f>D277/D283</f>
        <v>7.8593100089506568E-2</v>
      </c>
    </row>
    <row r="278" spans="1:11" ht="15" customHeight="1" x14ac:dyDescent="0.25">
      <c r="A278" s="72"/>
      <c r="B278" s="47" t="s">
        <v>268</v>
      </c>
      <c r="C278" s="48">
        <v>102034.54</v>
      </c>
      <c r="D278" s="48">
        <v>0.58199030344512903</v>
      </c>
      <c r="E278" s="49">
        <f>D278/D283</f>
        <v>8.9536969760789037E-2</v>
      </c>
      <c r="G278" s="72"/>
      <c r="H278" s="47" t="s">
        <v>268</v>
      </c>
      <c r="I278" s="48">
        <v>76918.350000000006</v>
      </c>
      <c r="J278" s="48">
        <v>0.43873117727583799</v>
      </c>
      <c r="K278" s="49">
        <f>D278/D283</f>
        <v>8.9536969760789037E-2</v>
      </c>
    </row>
    <row r="279" spans="1:11" ht="15" customHeight="1" x14ac:dyDescent="0.25">
      <c r="A279" s="72"/>
      <c r="B279" s="47" t="s">
        <v>269</v>
      </c>
      <c r="C279" s="48">
        <v>173347.99</v>
      </c>
      <c r="D279" s="48">
        <v>0.98875193931097405</v>
      </c>
      <c r="E279" s="49">
        <f>D279/D283</f>
        <v>0.15211568297091901</v>
      </c>
      <c r="G279" s="72"/>
      <c r="H279" s="47" t="s">
        <v>269</v>
      </c>
      <c r="I279" s="48">
        <v>130677.72</v>
      </c>
      <c r="J279" s="48">
        <v>0.74536687200547602</v>
      </c>
      <c r="K279" s="49">
        <f>D279/D283</f>
        <v>0.15211568297091901</v>
      </c>
    </row>
    <row r="280" spans="1:11" ht="15" customHeight="1" x14ac:dyDescent="0.25">
      <c r="A280" s="72"/>
      <c r="B280" s="47" t="s">
        <v>270</v>
      </c>
      <c r="C280" s="48">
        <v>19347.560000000001</v>
      </c>
      <c r="D280" s="48">
        <v>0.110355692448095</v>
      </c>
      <c r="E280" s="49">
        <f>D280/D283</f>
        <v>1.697779883816845E-2</v>
      </c>
      <c r="G280" s="72"/>
      <c r="H280" s="47" t="s">
        <v>270</v>
      </c>
      <c r="I280" s="48">
        <v>14585.084999999999</v>
      </c>
      <c r="J280" s="48">
        <v>8.31912217659138E-2</v>
      </c>
      <c r="K280" s="49">
        <f>D280/D283</f>
        <v>1.697779883816845E-2</v>
      </c>
    </row>
    <row r="281" spans="1:11" ht="15" customHeight="1" x14ac:dyDescent="0.25">
      <c r="A281" s="72"/>
      <c r="B281" s="47" t="s">
        <v>271</v>
      </c>
      <c r="C281" s="48">
        <v>133863.16500000001</v>
      </c>
      <c r="D281" s="48">
        <v>0.76353619096509195</v>
      </c>
      <c r="E281" s="49">
        <f>D281/D283</f>
        <v>0.11746710630232178</v>
      </c>
      <c r="G281" s="72"/>
      <c r="H281" s="47" t="s">
        <v>271</v>
      </c>
      <c r="I281" s="48">
        <v>100912.23</v>
      </c>
      <c r="J281" s="48">
        <v>0.57558880903490806</v>
      </c>
      <c r="K281" s="49">
        <f>D281/D283</f>
        <v>0.11746710630232178</v>
      </c>
    </row>
    <row r="282" spans="1:11" ht="15" customHeight="1" x14ac:dyDescent="0.25">
      <c r="A282" s="72"/>
      <c r="B282" s="47" t="s">
        <v>272</v>
      </c>
      <c r="C282" s="48">
        <v>443000.375</v>
      </c>
      <c r="D282" s="48">
        <v>2.5268102612366001</v>
      </c>
      <c r="E282" s="49">
        <f>D282/D283</f>
        <v>0.38874004019024594</v>
      </c>
      <c r="G282" s="72"/>
      <c r="H282" s="47" t="s">
        <v>272</v>
      </c>
      <c r="I282" s="48">
        <v>333954.15000000002</v>
      </c>
      <c r="J282" s="48">
        <v>1.9048263175906901</v>
      </c>
      <c r="K282" s="49">
        <f>D282/D283</f>
        <v>0.38874004019024594</v>
      </c>
    </row>
    <row r="283" spans="1:11" s="4" customFormat="1" ht="15" customHeight="1" x14ac:dyDescent="0.25">
      <c r="A283" s="44"/>
      <c r="B283" s="44" t="s">
        <v>277</v>
      </c>
      <c r="C283" s="45">
        <f>SUM(C274:C282)</f>
        <v>1139580</v>
      </c>
      <c r="D283" s="45">
        <f>SUM(D274:D282)</f>
        <v>6.5000000000000036</v>
      </c>
      <c r="E283" s="46">
        <f>SUM(E274:E282)</f>
        <v>1</v>
      </c>
      <c r="G283" s="44"/>
      <c r="H283" s="44" t="s">
        <v>277</v>
      </c>
      <c r="I283" s="45">
        <f>SUM(I274:I282)</f>
        <v>859068.00000000012</v>
      </c>
      <c r="J283" s="45">
        <f>SUM(J274:J282)</f>
        <v>4.8999999999999986</v>
      </c>
      <c r="K283" s="46">
        <f>SUM(K274:K282)</f>
        <v>1</v>
      </c>
    </row>
    <row r="285" spans="1:11" s="5" customFormat="1" ht="30" customHeight="1" x14ac:dyDescent="0.25">
      <c r="A285" s="30" t="s">
        <v>343</v>
      </c>
      <c r="B285" s="30" t="s">
        <v>483</v>
      </c>
      <c r="C285" s="35" t="s">
        <v>496</v>
      </c>
      <c r="D285" s="35" t="s">
        <v>497</v>
      </c>
      <c r="E285" s="35" t="s">
        <v>498</v>
      </c>
      <c r="G285" s="30" t="s">
        <v>343</v>
      </c>
      <c r="H285" s="30" t="s">
        <v>483</v>
      </c>
      <c r="I285" s="35" t="s">
        <v>496</v>
      </c>
      <c r="J285" s="35" t="s">
        <v>497</v>
      </c>
      <c r="K285" s="35" t="s">
        <v>498</v>
      </c>
    </row>
    <row r="286" spans="1:11" ht="15" customHeight="1" x14ac:dyDescent="0.25">
      <c r="A286" s="72" t="s">
        <v>124</v>
      </c>
      <c r="B286" s="47" t="s">
        <v>264</v>
      </c>
      <c r="C286" s="48">
        <v>72126.985000000001</v>
      </c>
      <c r="D286" s="48">
        <v>0.41140192219940702</v>
      </c>
      <c r="E286" s="49">
        <f>D286/D295</f>
        <v>6.2333624575667691E-2</v>
      </c>
      <c r="G286" s="72" t="s">
        <v>122</v>
      </c>
      <c r="H286" s="47" t="s">
        <v>264</v>
      </c>
      <c r="I286" s="48">
        <v>36063.485000000001</v>
      </c>
      <c r="J286" s="48">
        <v>0.20570091832078499</v>
      </c>
      <c r="K286" s="49">
        <f>D286/D295</f>
        <v>6.2333624575667691E-2</v>
      </c>
    </row>
    <row r="287" spans="1:11" ht="15" customHeight="1" x14ac:dyDescent="0.25">
      <c r="A287" s="72"/>
      <c r="B287" s="47" t="s">
        <v>265</v>
      </c>
      <c r="C287" s="48">
        <v>6942.81</v>
      </c>
      <c r="D287" s="48">
        <v>3.9600787132101301E-2</v>
      </c>
      <c r="E287" s="49">
        <f>D287/D295</f>
        <v>6.0001192624395874E-3</v>
      </c>
      <c r="G287" s="72"/>
      <c r="H287" s="47" t="s">
        <v>265</v>
      </c>
      <c r="I287" s="48">
        <v>3471.4</v>
      </c>
      <c r="J287" s="48">
        <v>1.9800365046771601E-2</v>
      </c>
      <c r="K287" s="49">
        <f>D287/D295</f>
        <v>6.0001192624395874E-3</v>
      </c>
    </row>
    <row r="288" spans="1:11" ht="15" customHeight="1" x14ac:dyDescent="0.25">
      <c r="A288" s="72"/>
      <c r="B288" s="47" t="s">
        <v>266</v>
      </c>
      <c r="C288" s="48">
        <v>102098.405</v>
      </c>
      <c r="D288" s="48">
        <v>0.582354580196213</v>
      </c>
      <c r="E288" s="49">
        <f>D288/D295</f>
        <v>8.823554245397161E-2</v>
      </c>
      <c r="G288" s="72"/>
      <c r="H288" s="47" t="s">
        <v>266</v>
      </c>
      <c r="I288" s="48">
        <v>51049.2</v>
      </c>
      <c r="J288" s="48">
        <v>0.29117727583846698</v>
      </c>
      <c r="K288" s="49">
        <f>D288/D295</f>
        <v>8.823554245397161E-2</v>
      </c>
    </row>
    <row r="289" spans="1:11" ht="15" customHeight="1" x14ac:dyDescent="0.25">
      <c r="A289" s="72"/>
      <c r="B289" s="47" t="s">
        <v>267</v>
      </c>
      <c r="C289" s="48">
        <v>90941.024999999994</v>
      </c>
      <c r="D289" s="48">
        <v>0.51871449349760401</v>
      </c>
      <c r="E289" s="49">
        <f>D289/D295</f>
        <v>7.8593105075394493E-2</v>
      </c>
      <c r="G289" s="72"/>
      <c r="H289" s="47" t="s">
        <v>267</v>
      </c>
      <c r="I289" s="48">
        <v>45470.504999999997</v>
      </c>
      <c r="J289" s="48">
        <v>0.25935720396988399</v>
      </c>
      <c r="K289" s="49">
        <f>D289/D295</f>
        <v>7.8593105075394493E-2</v>
      </c>
    </row>
    <row r="290" spans="1:11" ht="15" customHeight="1" x14ac:dyDescent="0.25">
      <c r="A290" s="72"/>
      <c r="B290" s="47" t="s">
        <v>268</v>
      </c>
      <c r="C290" s="48">
        <v>103604.315</v>
      </c>
      <c r="D290" s="48">
        <v>0.59094407369381696</v>
      </c>
      <c r="E290" s="49">
        <f>D290/D295</f>
        <v>8.9536980862699483E-2</v>
      </c>
      <c r="G290" s="72"/>
      <c r="H290" s="47" t="s">
        <v>268</v>
      </c>
      <c r="I290" s="48">
        <v>51802.154999999999</v>
      </c>
      <c r="J290" s="48">
        <v>0.29547202258726901</v>
      </c>
      <c r="K290" s="49">
        <f>D290/D295</f>
        <v>8.9536980862699483E-2</v>
      </c>
    </row>
    <row r="291" spans="1:11" ht="15" customHeight="1" x14ac:dyDescent="0.25">
      <c r="A291" s="72"/>
      <c r="B291" s="47" t="s">
        <v>269</v>
      </c>
      <c r="C291" s="48">
        <v>176014.875</v>
      </c>
      <c r="D291" s="48">
        <v>1.00396346680356</v>
      </c>
      <c r="E291" s="49">
        <f>D291/D295</f>
        <v>0.15211567678841809</v>
      </c>
      <c r="G291" s="72"/>
      <c r="H291" s="47" t="s">
        <v>269</v>
      </c>
      <c r="I291" s="48">
        <v>88007.44</v>
      </c>
      <c r="J291" s="48">
        <v>0.50198174766141901</v>
      </c>
      <c r="K291" s="49">
        <f>D291/D295</f>
        <v>0.15211567678841809</v>
      </c>
    </row>
    <row r="292" spans="1:11" ht="15" customHeight="1" x14ac:dyDescent="0.25">
      <c r="A292" s="72"/>
      <c r="B292" s="47" t="s">
        <v>270</v>
      </c>
      <c r="C292" s="48">
        <v>19645.21</v>
      </c>
      <c r="D292" s="48">
        <v>0.112053445128907</v>
      </c>
      <c r="E292" s="49">
        <f>D292/D295</f>
        <v>1.697779471650105E-2</v>
      </c>
      <c r="G292" s="72"/>
      <c r="H292" s="47" t="s">
        <v>270</v>
      </c>
      <c r="I292" s="48">
        <v>9822.6049999999996</v>
      </c>
      <c r="J292" s="48">
        <v>5.6026722564453603E-2</v>
      </c>
      <c r="K292" s="49">
        <f>D292/D295</f>
        <v>1.697779471650105E-2</v>
      </c>
    </row>
    <row r="293" spans="1:11" ht="15" customHeight="1" x14ac:dyDescent="0.25">
      <c r="A293" s="72"/>
      <c r="B293" s="47" t="s">
        <v>271</v>
      </c>
      <c r="C293" s="48">
        <v>135922.595</v>
      </c>
      <c r="D293" s="48">
        <v>0.77528288272872503</v>
      </c>
      <c r="E293" s="49">
        <f>D293/D295</f>
        <v>0.11746710344374614</v>
      </c>
      <c r="G293" s="72"/>
      <c r="H293" s="47" t="s">
        <v>271</v>
      </c>
      <c r="I293" s="48">
        <v>67961.294999999998</v>
      </c>
      <c r="J293" s="48">
        <v>0.38764142710472299</v>
      </c>
      <c r="K293" s="49">
        <f>D293/D295</f>
        <v>0.11746710344374614</v>
      </c>
    </row>
    <row r="294" spans="1:11" ht="15" customHeight="1" x14ac:dyDescent="0.25">
      <c r="A294" s="72"/>
      <c r="B294" s="47" t="s">
        <v>272</v>
      </c>
      <c r="C294" s="48">
        <v>449815.78</v>
      </c>
      <c r="D294" s="48">
        <v>2.5656843486196701</v>
      </c>
      <c r="E294" s="49">
        <f>D294/D295</f>
        <v>0.38874005282116192</v>
      </c>
      <c r="G294" s="72"/>
      <c r="H294" s="47" t="s">
        <v>272</v>
      </c>
      <c r="I294" s="48">
        <v>224907.91500000001</v>
      </c>
      <c r="J294" s="48">
        <v>1.28284231690623</v>
      </c>
      <c r="K294" s="49">
        <f>D294/D295</f>
        <v>0.38874005282116192</v>
      </c>
    </row>
    <row r="295" spans="1:11" s="4" customFormat="1" ht="15" customHeight="1" x14ac:dyDescent="0.25">
      <c r="A295" s="44"/>
      <c r="B295" s="44" t="s">
        <v>277</v>
      </c>
      <c r="C295" s="45">
        <f>SUM(C286:C294)</f>
        <v>1157112</v>
      </c>
      <c r="D295" s="45">
        <f>SUM(D286:D294)</f>
        <v>6.6000000000000041</v>
      </c>
      <c r="E295" s="46">
        <f>SUM(E286:E294)</f>
        <v>1</v>
      </c>
      <c r="G295" s="44"/>
      <c r="H295" s="44" t="s">
        <v>277</v>
      </c>
      <c r="I295" s="45">
        <f>SUM(I286:I294)</f>
        <v>578556</v>
      </c>
      <c r="J295" s="45">
        <f>SUM(J286:J294)</f>
        <v>3.3000000000000025</v>
      </c>
      <c r="K295" s="46">
        <f>SUM(K286:K294)</f>
        <v>1</v>
      </c>
    </row>
    <row r="297" spans="1:11" s="5" customFormat="1" ht="30" customHeight="1" x14ac:dyDescent="0.25">
      <c r="A297" s="30" t="s">
        <v>343</v>
      </c>
      <c r="B297" s="30" t="s">
        <v>483</v>
      </c>
      <c r="C297" s="35" t="s">
        <v>496</v>
      </c>
      <c r="D297" s="35" t="s">
        <v>497</v>
      </c>
      <c r="E297" s="35" t="s">
        <v>498</v>
      </c>
      <c r="G297" s="30" t="s">
        <v>343</v>
      </c>
      <c r="H297" s="30" t="s">
        <v>483</v>
      </c>
      <c r="I297" s="35" t="s">
        <v>496</v>
      </c>
      <c r="J297" s="35" t="s">
        <v>497</v>
      </c>
      <c r="K297" s="35" t="s">
        <v>498</v>
      </c>
    </row>
    <row r="298" spans="1:11" ht="15" customHeight="1" x14ac:dyDescent="0.25">
      <c r="A298" s="72" t="s">
        <v>126</v>
      </c>
      <c r="B298" s="47" t="s">
        <v>264</v>
      </c>
      <c r="C298" s="48">
        <v>65569.98</v>
      </c>
      <c r="D298" s="48">
        <v>0.37400171115674202</v>
      </c>
      <c r="E298" s="49">
        <f>D298/D307</f>
        <v>6.2333618526123652E-2</v>
      </c>
      <c r="G298" s="72" t="s">
        <v>96</v>
      </c>
      <c r="H298" s="47" t="s">
        <v>264</v>
      </c>
      <c r="I298" s="48">
        <v>63384.324999999997</v>
      </c>
      <c r="J298" s="48">
        <v>0.36153505019393101</v>
      </c>
      <c r="K298" s="49">
        <f>D298/D307</f>
        <v>6.2333618526123652E-2</v>
      </c>
    </row>
    <row r="299" spans="1:11" ht="15" customHeight="1" x14ac:dyDescent="0.25">
      <c r="A299" s="72"/>
      <c r="B299" s="47" t="s">
        <v>265</v>
      </c>
      <c r="C299" s="48">
        <v>6311.64</v>
      </c>
      <c r="D299" s="48">
        <v>3.6000684462696803E-2</v>
      </c>
      <c r="E299" s="49">
        <f>D299/D307</f>
        <v>6.000114077116132E-3</v>
      </c>
      <c r="G299" s="72"/>
      <c r="H299" s="47" t="s">
        <v>265</v>
      </c>
      <c r="I299" s="48">
        <v>6101.2550000000001</v>
      </c>
      <c r="J299" s="48">
        <v>3.4800678758840999E-2</v>
      </c>
      <c r="K299" s="49">
        <f>D299/D307</f>
        <v>6.000114077116132E-3</v>
      </c>
    </row>
    <row r="300" spans="1:11" ht="15" customHeight="1" x14ac:dyDescent="0.25">
      <c r="A300" s="72"/>
      <c r="B300" s="47" t="s">
        <v>266</v>
      </c>
      <c r="C300" s="48">
        <v>92816.73</v>
      </c>
      <c r="D300" s="48">
        <v>0.52941324435318304</v>
      </c>
      <c r="E300" s="49">
        <f>D300/D307</f>
        <v>8.8235540725530484E-2</v>
      </c>
      <c r="G300" s="72"/>
      <c r="H300" s="47" t="s">
        <v>266</v>
      </c>
      <c r="I300" s="48">
        <v>89722.835000000006</v>
      </c>
      <c r="J300" s="48">
        <v>0.51176611339265299</v>
      </c>
      <c r="K300" s="49">
        <f>D300/D307</f>
        <v>8.8235540725530484E-2</v>
      </c>
    </row>
    <row r="301" spans="1:11" ht="15" customHeight="1" x14ac:dyDescent="0.25">
      <c r="A301" s="72"/>
      <c r="B301" s="47" t="s">
        <v>267</v>
      </c>
      <c r="C301" s="48">
        <v>82673.649999999994</v>
      </c>
      <c r="D301" s="48">
        <v>0.47155857859913303</v>
      </c>
      <c r="E301" s="49">
        <f>D301/D307</f>
        <v>7.8593096433188819E-2</v>
      </c>
      <c r="G301" s="72"/>
      <c r="H301" s="47" t="s">
        <v>267</v>
      </c>
      <c r="I301" s="48">
        <v>79917.86</v>
      </c>
      <c r="J301" s="48">
        <v>0.45583994980606901</v>
      </c>
      <c r="K301" s="49">
        <f>D301/D307</f>
        <v>7.8593096433188819E-2</v>
      </c>
    </row>
    <row r="302" spans="1:11" ht="15" customHeight="1" x14ac:dyDescent="0.25">
      <c r="A302" s="72"/>
      <c r="B302" s="47" t="s">
        <v>268</v>
      </c>
      <c r="C302" s="48">
        <v>94185.73</v>
      </c>
      <c r="D302" s="48">
        <v>0.53722182295231602</v>
      </c>
      <c r="E302" s="49">
        <f>D302/D307</f>
        <v>8.9536970492052642E-2</v>
      </c>
      <c r="G302" s="72"/>
      <c r="H302" s="47" t="s">
        <v>268</v>
      </c>
      <c r="I302" s="48">
        <v>91046.214999999997</v>
      </c>
      <c r="J302" s="48">
        <v>0.51931448208989295</v>
      </c>
      <c r="K302" s="49">
        <f>D302/D307</f>
        <v>8.9536970492052642E-2</v>
      </c>
    </row>
    <row r="303" spans="1:11" ht="15" customHeight="1" x14ac:dyDescent="0.25">
      <c r="A303" s="72"/>
      <c r="B303" s="47" t="s">
        <v>269</v>
      </c>
      <c r="C303" s="48">
        <v>160013.52499999999</v>
      </c>
      <c r="D303" s="48">
        <v>0.91269407369381705</v>
      </c>
      <c r="E303" s="49">
        <f>D303/D307</f>
        <v>0.15211567894896946</v>
      </c>
      <c r="G303" s="72"/>
      <c r="H303" s="47" t="s">
        <v>269</v>
      </c>
      <c r="I303" s="48">
        <v>154679.73499999999</v>
      </c>
      <c r="J303" s="48">
        <v>0.88227090463153102</v>
      </c>
      <c r="K303" s="49">
        <f>D303/D307</f>
        <v>0.15211567894896946</v>
      </c>
    </row>
    <row r="304" spans="1:11" ht="15" customHeight="1" x14ac:dyDescent="0.25">
      <c r="A304" s="72"/>
      <c r="B304" s="47" t="s">
        <v>270</v>
      </c>
      <c r="C304" s="48">
        <v>17859.285</v>
      </c>
      <c r="D304" s="48">
        <v>0.101866786447639</v>
      </c>
      <c r="E304" s="49">
        <f>D304/D307</f>
        <v>1.697779774127316E-2</v>
      </c>
      <c r="G304" s="72"/>
      <c r="H304" s="47" t="s">
        <v>270</v>
      </c>
      <c r="I304" s="48">
        <v>17263.974999999999</v>
      </c>
      <c r="J304" s="48">
        <v>9.8471224047456105E-2</v>
      </c>
      <c r="K304" s="49">
        <f>D304/D307</f>
        <v>1.697779774127316E-2</v>
      </c>
    </row>
    <row r="305" spans="1:11" ht="15" customHeight="1" x14ac:dyDescent="0.25">
      <c r="A305" s="72"/>
      <c r="B305" s="47" t="s">
        <v>271</v>
      </c>
      <c r="C305" s="48">
        <v>123565.995</v>
      </c>
      <c r="D305" s="48">
        <v>0.70480261806981503</v>
      </c>
      <c r="E305" s="49">
        <f>D305/D307</f>
        <v>0.11746710301163581</v>
      </c>
      <c r="G305" s="72"/>
      <c r="H305" s="47" t="s">
        <v>271</v>
      </c>
      <c r="I305" s="48">
        <v>119447.13499999999</v>
      </c>
      <c r="J305" s="48">
        <v>0.68130923454255099</v>
      </c>
      <c r="K305" s="49">
        <f>D305/D307</f>
        <v>0.11746710301163581</v>
      </c>
    </row>
    <row r="306" spans="1:11" ht="15" customHeight="1" x14ac:dyDescent="0.25">
      <c r="A306" s="72"/>
      <c r="B306" s="47" t="s">
        <v>272</v>
      </c>
      <c r="C306" s="48">
        <v>408923.46500000003</v>
      </c>
      <c r="D306" s="48">
        <v>2.3324404802646601</v>
      </c>
      <c r="E306" s="49">
        <f>D306/D307</f>
        <v>0.38874008004410993</v>
      </c>
      <c r="G306" s="72"/>
      <c r="H306" s="47" t="s">
        <v>272</v>
      </c>
      <c r="I306" s="48">
        <v>395292.66499999998</v>
      </c>
      <c r="J306" s="48">
        <v>2.2546923625370701</v>
      </c>
      <c r="K306" s="49">
        <f>D306/D307</f>
        <v>0.38874008004410993</v>
      </c>
    </row>
    <row r="307" spans="1:11" s="4" customFormat="1" ht="15" customHeight="1" x14ac:dyDescent="0.25">
      <c r="A307" s="44"/>
      <c r="B307" s="44" t="s">
        <v>277</v>
      </c>
      <c r="C307" s="45">
        <f>SUM(C298:C306)</f>
        <v>1051920</v>
      </c>
      <c r="D307" s="45">
        <f>SUM(D298:D306)</f>
        <v>6.0000000000000018</v>
      </c>
      <c r="E307" s="46">
        <f>SUM(E298:E306)</f>
        <v>1</v>
      </c>
      <c r="G307" s="44"/>
      <c r="H307" s="44" t="s">
        <v>277</v>
      </c>
      <c r="I307" s="45">
        <f>SUM(I298:I306)</f>
        <v>1016856</v>
      </c>
      <c r="J307" s="45">
        <f>SUM(J298:J306)</f>
        <v>5.7999999999999954</v>
      </c>
      <c r="K307" s="46">
        <f>SUM(K298:K306)</f>
        <v>1</v>
      </c>
    </row>
    <row r="309" spans="1:11" s="5" customFormat="1" ht="30" customHeight="1" x14ac:dyDescent="0.25">
      <c r="A309" s="30" t="s">
        <v>343</v>
      </c>
      <c r="B309" s="30" t="s">
        <v>483</v>
      </c>
      <c r="C309" s="35" t="s">
        <v>496</v>
      </c>
      <c r="D309" s="35" t="s">
        <v>497</v>
      </c>
      <c r="E309" s="35" t="s">
        <v>498</v>
      </c>
      <c r="G309" s="30" t="s">
        <v>343</v>
      </c>
      <c r="H309" s="30" t="s">
        <v>483</v>
      </c>
      <c r="I309" s="35" t="s">
        <v>496</v>
      </c>
      <c r="J309" s="35" t="s">
        <v>497</v>
      </c>
      <c r="K309" s="35" t="s">
        <v>498</v>
      </c>
    </row>
    <row r="310" spans="1:11" ht="15" customHeight="1" x14ac:dyDescent="0.25">
      <c r="A310" s="72" t="s">
        <v>98</v>
      </c>
      <c r="B310" s="47" t="s">
        <v>264</v>
      </c>
      <c r="C310" s="48">
        <v>40434.82</v>
      </c>
      <c r="D310" s="48">
        <v>0.23063438284280199</v>
      </c>
      <c r="E310" s="49">
        <f>D310/D319</f>
        <v>6.2333616984540999E-2</v>
      </c>
      <c r="G310" s="72" t="s">
        <v>100</v>
      </c>
      <c r="H310" s="47" t="s">
        <v>264</v>
      </c>
      <c r="I310" s="48">
        <v>61198.65</v>
      </c>
      <c r="J310" s="48">
        <v>0.34906827515400402</v>
      </c>
      <c r="K310" s="49">
        <f>D310/D319</f>
        <v>6.2333616984540999E-2</v>
      </c>
    </row>
    <row r="311" spans="1:11" ht="15" customHeight="1" x14ac:dyDescent="0.25">
      <c r="A311" s="72"/>
      <c r="B311" s="47" t="s">
        <v>265</v>
      </c>
      <c r="C311" s="48">
        <v>3892.1849999999999</v>
      </c>
      <c r="D311" s="48">
        <v>2.2200462012320302E-2</v>
      </c>
      <c r="E311" s="49">
        <f>D311/D319</f>
        <v>6.0001248681946688E-3</v>
      </c>
      <c r="G311" s="72"/>
      <c r="H311" s="47" t="s">
        <v>265</v>
      </c>
      <c r="I311" s="48">
        <v>5890.87</v>
      </c>
      <c r="J311" s="48">
        <v>3.3600673054985201E-2</v>
      </c>
      <c r="K311" s="49">
        <f>D311/D319</f>
        <v>6.0001248681946688E-3</v>
      </c>
    </row>
    <row r="312" spans="1:11" ht="15" customHeight="1" x14ac:dyDescent="0.25">
      <c r="A312" s="72"/>
      <c r="B312" s="47" t="s">
        <v>266</v>
      </c>
      <c r="C312" s="48">
        <v>57236.98</v>
      </c>
      <c r="D312" s="48">
        <v>0.32647148072096699</v>
      </c>
      <c r="E312" s="49">
        <f>D312/D319</f>
        <v>8.8235535329990969E-2</v>
      </c>
      <c r="G312" s="72"/>
      <c r="H312" s="47" t="s">
        <v>266</v>
      </c>
      <c r="I312" s="48">
        <v>86628.955000000002</v>
      </c>
      <c r="J312" s="48">
        <v>0.49411906798996102</v>
      </c>
      <c r="K312" s="49">
        <f>D312/D319</f>
        <v>8.8235535329990969E-2</v>
      </c>
    </row>
    <row r="313" spans="1:11" ht="15" customHeight="1" x14ac:dyDescent="0.25">
      <c r="A313" s="72"/>
      <c r="B313" s="47" t="s">
        <v>267</v>
      </c>
      <c r="C313" s="48">
        <v>50982.095000000001</v>
      </c>
      <c r="D313" s="48">
        <v>0.29079451859457001</v>
      </c>
      <c r="E313" s="49">
        <f>D313/D319</f>
        <v>7.8593113133667472E-2</v>
      </c>
      <c r="G313" s="72"/>
      <c r="H313" s="47" t="s">
        <v>267</v>
      </c>
      <c r="I313" s="48">
        <v>77162.074999999997</v>
      </c>
      <c r="J313" s="48">
        <v>0.44012134953228399</v>
      </c>
      <c r="K313" s="49">
        <f>D313/D319</f>
        <v>7.8593113133667472E-2</v>
      </c>
    </row>
    <row r="314" spans="1:11" ht="15" customHeight="1" x14ac:dyDescent="0.25">
      <c r="A314" s="72"/>
      <c r="B314" s="47" t="s">
        <v>268</v>
      </c>
      <c r="C314" s="48">
        <v>58081.195</v>
      </c>
      <c r="D314" s="48">
        <v>0.33128676135067298</v>
      </c>
      <c r="E314" s="49">
        <f>D314/D319</f>
        <v>8.9536962527208802E-2</v>
      </c>
      <c r="G314" s="72"/>
      <c r="H314" s="47" t="s">
        <v>268</v>
      </c>
      <c r="I314" s="48">
        <v>87906.69</v>
      </c>
      <c r="J314" s="48">
        <v>0.501407084188912</v>
      </c>
      <c r="K314" s="49">
        <f>D314/D319</f>
        <v>8.9536962527208802E-2</v>
      </c>
    </row>
    <row r="315" spans="1:11" ht="15" customHeight="1" x14ac:dyDescent="0.25">
      <c r="A315" s="72"/>
      <c r="B315" s="47" t="s">
        <v>269</v>
      </c>
      <c r="C315" s="48">
        <v>98675</v>
      </c>
      <c r="D315" s="48">
        <v>0.562827971708875</v>
      </c>
      <c r="E315" s="49">
        <f>D315/D319</f>
        <v>0.15211566802942547</v>
      </c>
      <c r="G315" s="72"/>
      <c r="H315" s="47" t="s">
        <v>269</v>
      </c>
      <c r="I315" s="48">
        <v>149345.96</v>
      </c>
      <c r="J315" s="48">
        <v>0.85184782112708202</v>
      </c>
      <c r="K315" s="49">
        <f>D315/D319</f>
        <v>0.15211566802942547</v>
      </c>
    </row>
    <row r="316" spans="1:11" ht="15" customHeight="1" x14ac:dyDescent="0.25">
      <c r="A316" s="72"/>
      <c r="B316" s="47" t="s">
        <v>270</v>
      </c>
      <c r="C316" s="48">
        <v>11013.22</v>
      </c>
      <c r="D316" s="48">
        <v>6.2817818845539594E-2</v>
      </c>
      <c r="E316" s="49">
        <f>D316/D319</f>
        <v>1.6977788877172842E-2</v>
      </c>
      <c r="G316" s="72"/>
      <c r="H316" s="47" t="s">
        <v>270</v>
      </c>
      <c r="I316" s="48">
        <v>16668.669999999998</v>
      </c>
      <c r="J316" s="48">
        <v>9.5075690166552596E-2</v>
      </c>
      <c r="K316" s="49">
        <f>D316/D319</f>
        <v>1.6977788877172842E-2</v>
      </c>
    </row>
    <row r="317" spans="1:11" ht="15" customHeight="1" x14ac:dyDescent="0.25">
      <c r="A317" s="72"/>
      <c r="B317" s="47" t="s">
        <v>271</v>
      </c>
      <c r="C317" s="48">
        <v>76199.035000000003</v>
      </c>
      <c r="D317" s="48">
        <v>0.434628308236368</v>
      </c>
      <c r="E317" s="49">
        <f>D317/D319</f>
        <v>0.11746711033415337</v>
      </c>
      <c r="G317" s="72"/>
      <c r="H317" s="47" t="s">
        <v>271</v>
      </c>
      <c r="I317" s="48">
        <v>115328.26</v>
      </c>
      <c r="J317" s="48">
        <v>0.65781576545744902</v>
      </c>
      <c r="K317" s="49">
        <f>D317/D319</f>
        <v>0.11746711033415337</v>
      </c>
    </row>
    <row r="318" spans="1:11" ht="15" customHeight="1" x14ac:dyDescent="0.25">
      <c r="A318" s="72"/>
      <c r="B318" s="47" t="s">
        <v>272</v>
      </c>
      <c r="C318" s="48">
        <v>252169.47</v>
      </c>
      <c r="D318" s="48">
        <v>1.4383382956878901</v>
      </c>
      <c r="E318" s="49">
        <f>D318/D319</f>
        <v>0.38874007991564546</v>
      </c>
      <c r="G318" s="72"/>
      <c r="H318" s="47" t="s">
        <v>272</v>
      </c>
      <c r="I318" s="48">
        <v>381661.87</v>
      </c>
      <c r="J318" s="48">
        <v>2.1769442733287701</v>
      </c>
      <c r="K318" s="49">
        <f>D318/D319</f>
        <v>0.38874007991564546</v>
      </c>
    </row>
    <row r="319" spans="1:11" s="4" customFormat="1" ht="15" customHeight="1" x14ac:dyDescent="0.25">
      <c r="A319" s="44"/>
      <c r="B319" s="44" t="s">
        <v>277</v>
      </c>
      <c r="C319" s="45">
        <f>SUM(C310:C318)</f>
        <v>648684</v>
      </c>
      <c r="D319" s="45">
        <f>SUM(D310:D318)</f>
        <v>3.7000000000000046</v>
      </c>
      <c r="E319" s="46">
        <f>SUM(E310:E318)</f>
        <v>1</v>
      </c>
      <c r="G319" s="44"/>
      <c r="H319" s="44" t="s">
        <v>277</v>
      </c>
      <c r="I319" s="45">
        <f>SUM(I310:I318)</f>
        <v>981791.99999999988</v>
      </c>
      <c r="J319" s="45">
        <f>SUM(J310:J318)</f>
        <v>5.6</v>
      </c>
      <c r="K319" s="46">
        <f>SUM(K310:K318)</f>
        <v>1</v>
      </c>
    </row>
    <row r="321" spans="1:11" s="5" customFormat="1" ht="30" customHeight="1" x14ac:dyDescent="0.25">
      <c r="A321" s="30" t="s">
        <v>343</v>
      </c>
      <c r="B321" s="30" t="s">
        <v>483</v>
      </c>
      <c r="C321" s="35" t="s">
        <v>496</v>
      </c>
      <c r="D321" s="35" t="s">
        <v>497</v>
      </c>
      <c r="E321" s="35" t="s">
        <v>498</v>
      </c>
      <c r="G321" s="30" t="s">
        <v>343</v>
      </c>
      <c r="H321" s="30" t="s">
        <v>483</v>
      </c>
      <c r="I321" s="35" t="s">
        <v>496</v>
      </c>
      <c r="J321" s="35" t="s">
        <v>497</v>
      </c>
      <c r="K321" s="35" t="s">
        <v>498</v>
      </c>
    </row>
    <row r="322" spans="1:11" ht="15" customHeight="1" x14ac:dyDescent="0.25">
      <c r="A322" s="72" t="s">
        <v>102</v>
      </c>
      <c r="B322" s="47" t="s">
        <v>264</v>
      </c>
      <c r="C322" s="48">
        <v>51363.154999999999</v>
      </c>
      <c r="D322" s="48">
        <v>0.29296802988820397</v>
      </c>
      <c r="E322" s="49">
        <f>D322/D331</f>
        <v>6.233362338046889E-2</v>
      </c>
      <c r="G322" s="72" t="s">
        <v>104</v>
      </c>
      <c r="H322" s="47" t="s">
        <v>264</v>
      </c>
      <c r="I322" s="48">
        <v>137696.97</v>
      </c>
      <c r="J322" s="48">
        <v>0.78540366187542798</v>
      </c>
      <c r="K322" s="49">
        <f>D322/D331</f>
        <v>6.233362338046889E-2</v>
      </c>
    </row>
    <row r="323" spans="1:11" ht="15" customHeight="1" x14ac:dyDescent="0.25">
      <c r="A323" s="72"/>
      <c r="B323" s="47" t="s">
        <v>265</v>
      </c>
      <c r="C323" s="48">
        <v>4944.125</v>
      </c>
      <c r="D323" s="48">
        <v>2.8200576089436501E-2</v>
      </c>
      <c r="E323" s="49">
        <f>D323/D331</f>
        <v>6.0001225722205289E-3</v>
      </c>
      <c r="G323" s="72"/>
      <c r="H323" s="47" t="s">
        <v>265</v>
      </c>
      <c r="I323" s="48">
        <v>13254.45</v>
      </c>
      <c r="J323" s="48">
        <v>7.5601471594798103E-2</v>
      </c>
      <c r="K323" s="49">
        <f>D323/D331</f>
        <v>6.0001225722205289E-3</v>
      </c>
    </row>
    <row r="324" spans="1:11" ht="15" customHeight="1" x14ac:dyDescent="0.25">
      <c r="A324" s="72"/>
      <c r="B324" s="47" t="s">
        <v>266</v>
      </c>
      <c r="C324" s="48">
        <v>72706.445000000007</v>
      </c>
      <c r="D324" s="48">
        <v>0.414707078485056</v>
      </c>
      <c r="E324" s="49">
        <f>D324/D331</f>
        <v>8.8235548613841655E-2</v>
      </c>
      <c r="G324" s="72"/>
      <c r="H324" s="47" t="s">
        <v>266</v>
      </c>
      <c r="I324" s="48">
        <v>194915.13500000001</v>
      </c>
      <c r="J324" s="48">
        <v>1.1117678245494</v>
      </c>
      <c r="K324" s="49">
        <f>D324/D331</f>
        <v>8.8235548613841655E-2</v>
      </c>
    </row>
    <row r="325" spans="1:11" ht="15" customHeight="1" x14ac:dyDescent="0.25">
      <c r="A325" s="72"/>
      <c r="B325" s="47" t="s">
        <v>267</v>
      </c>
      <c r="C325" s="48">
        <v>64761.025000000001</v>
      </c>
      <c r="D325" s="48">
        <v>0.369387548482774</v>
      </c>
      <c r="E325" s="49">
        <f>D325/D331</f>
        <v>7.8593095421866765E-2</v>
      </c>
      <c r="G325" s="72"/>
      <c r="H325" s="47" t="s">
        <v>267</v>
      </c>
      <c r="I325" s="48">
        <v>173614.67</v>
      </c>
      <c r="J325" s="48">
        <v>0.99027304357745805</v>
      </c>
      <c r="K325" s="49">
        <f>D325/D331</f>
        <v>7.8593095421866765E-2</v>
      </c>
    </row>
    <row r="326" spans="1:11" ht="15" customHeight="1" x14ac:dyDescent="0.25">
      <c r="A326" s="72"/>
      <c r="B326" s="47" t="s">
        <v>268</v>
      </c>
      <c r="C326" s="48">
        <v>73778.820000000007</v>
      </c>
      <c r="D326" s="48">
        <v>0.42082375085557799</v>
      </c>
      <c r="E326" s="49">
        <f>D326/D331</f>
        <v>8.9536968267144204E-2</v>
      </c>
      <c r="G326" s="72"/>
      <c r="H326" s="47" t="s">
        <v>268</v>
      </c>
      <c r="I326" s="48">
        <v>197790.04</v>
      </c>
      <c r="J326" s="48">
        <v>1.12816586812685</v>
      </c>
      <c r="K326" s="49">
        <f>D326/D331</f>
        <v>8.9536968267144204E-2</v>
      </c>
    </row>
    <row r="327" spans="1:11" ht="15" customHeight="1" x14ac:dyDescent="0.25">
      <c r="A327" s="72"/>
      <c r="B327" s="47" t="s">
        <v>269</v>
      </c>
      <c r="C327" s="48">
        <v>125343.93</v>
      </c>
      <c r="D327" s="48">
        <v>0.71494370294318998</v>
      </c>
      <c r="E327" s="49">
        <f>D327/D331</f>
        <v>0.15211568147727436</v>
      </c>
      <c r="G327" s="72"/>
      <c r="H327" s="47" t="s">
        <v>269</v>
      </c>
      <c r="I327" s="48">
        <v>336028.4</v>
      </c>
      <c r="J327" s="48">
        <v>1.91665754049738</v>
      </c>
      <c r="K327" s="49">
        <f>D327/D331</f>
        <v>0.15211568147727436</v>
      </c>
    </row>
    <row r="328" spans="1:11" ht="15" customHeight="1" x14ac:dyDescent="0.25">
      <c r="A328" s="72"/>
      <c r="B328" s="47" t="s">
        <v>270</v>
      </c>
      <c r="C328" s="48">
        <v>13989.775</v>
      </c>
      <c r="D328" s="48">
        <v>7.97956593657312E-2</v>
      </c>
      <c r="E328" s="49">
        <f>D328/D331</f>
        <v>1.697779986504918E-2</v>
      </c>
      <c r="G328" s="72"/>
      <c r="H328" s="47" t="s">
        <v>270</v>
      </c>
      <c r="I328" s="48">
        <v>37504.51</v>
      </c>
      <c r="J328" s="48">
        <v>0.213920317134383</v>
      </c>
      <c r="K328" s="49">
        <f>D328/D331</f>
        <v>1.697779986504918E-2</v>
      </c>
    </row>
    <row r="329" spans="1:11" ht="15" customHeight="1" x14ac:dyDescent="0.25">
      <c r="A329" s="72"/>
      <c r="B329" s="47" t="s">
        <v>271</v>
      </c>
      <c r="C329" s="48">
        <v>96793.37</v>
      </c>
      <c r="D329" s="48">
        <v>0.55209542550764301</v>
      </c>
      <c r="E329" s="49">
        <f>D329/D331</f>
        <v>0.11746711181013673</v>
      </c>
      <c r="G329" s="72"/>
      <c r="H329" s="47" t="s">
        <v>271</v>
      </c>
      <c r="I329" s="48">
        <v>259488.59</v>
      </c>
      <c r="J329" s="48">
        <v>1.4800855007985401</v>
      </c>
      <c r="K329" s="49">
        <f>D329/D331</f>
        <v>0.11746711181013673</v>
      </c>
    </row>
    <row r="330" spans="1:11" ht="15" customHeight="1" x14ac:dyDescent="0.25">
      <c r="A330" s="72"/>
      <c r="B330" s="47" t="s">
        <v>272</v>
      </c>
      <c r="C330" s="48">
        <v>320323.35499999998</v>
      </c>
      <c r="D330" s="48">
        <v>1.8270782283823901</v>
      </c>
      <c r="E330" s="49">
        <f>D330/D331</f>
        <v>0.38874004859199768</v>
      </c>
      <c r="G330" s="72"/>
      <c r="H330" s="47" t="s">
        <v>272</v>
      </c>
      <c r="I330" s="48">
        <v>858739.23499999999</v>
      </c>
      <c r="J330" s="48">
        <v>4.8981247718457697</v>
      </c>
      <c r="K330" s="49">
        <f>D330/D331</f>
        <v>0.38874004859199768</v>
      </c>
    </row>
    <row r="331" spans="1:11" s="4" customFormat="1" ht="15" customHeight="1" x14ac:dyDescent="0.25">
      <c r="A331" s="44"/>
      <c r="B331" s="44" t="s">
        <v>277</v>
      </c>
      <c r="C331" s="45">
        <f>SUM(C322:C330)</f>
        <v>824004</v>
      </c>
      <c r="D331" s="45">
        <f>SUM(D322:D330)</f>
        <v>4.7000000000000028</v>
      </c>
      <c r="E331" s="46">
        <f>SUM(E322:E330)</f>
        <v>1</v>
      </c>
      <c r="G331" s="44"/>
      <c r="H331" s="44" t="s">
        <v>277</v>
      </c>
      <c r="I331" s="45">
        <f>SUM(I322:I330)</f>
        <v>2209032</v>
      </c>
      <c r="J331" s="45">
        <f>SUM(J322:J330)</f>
        <v>12.600000000000009</v>
      </c>
      <c r="K331" s="46">
        <f>SUM(K322:K330)</f>
        <v>1</v>
      </c>
    </row>
    <row r="333" spans="1:11" s="5" customFormat="1" ht="30" customHeight="1" x14ac:dyDescent="0.25">
      <c r="A333" s="30" t="s">
        <v>343</v>
      </c>
      <c r="B333" s="30" t="s">
        <v>483</v>
      </c>
      <c r="C333" s="35" t="s">
        <v>496</v>
      </c>
      <c r="D333" s="35" t="s">
        <v>497</v>
      </c>
      <c r="E333" s="35" t="s">
        <v>498</v>
      </c>
      <c r="G333" s="30" t="s">
        <v>343</v>
      </c>
      <c r="H333" s="30" t="s">
        <v>483</v>
      </c>
      <c r="I333" s="35" t="s">
        <v>496</v>
      </c>
      <c r="J333" s="35" t="s">
        <v>497</v>
      </c>
      <c r="K333" s="35" t="s">
        <v>498</v>
      </c>
    </row>
    <row r="334" spans="1:11" ht="15" customHeight="1" x14ac:dyDescent="0.25">
      <c r="A334" s="72" t="s">
        <v>106</v>
      </c>
      <c r="B334" s="47" t="s">
        <v>264</v>
      </c>
      <c r="C334" s="48">
        <v>45898.995000000003</v>
      </c>
      <c r="D334" s="48">
        <v>0.26180124914442199</v>
      </c>
      <c r="E334" s="49">
        <f>D334/D343</f>
        <v>6.2333630748671966E-2</v>
      </c>
      <c r="G334" s="72" t="s">
        <v>108</v>
      </c>
      <c r="H334" s="47" t="s">
        <v>264</v>
      </c>
      <c r="I334" s="48">
        <v>51363.154999999999</v>
      </c>
      <c r="J334" s="48">
        <v>0.29296802988820397</v>
      </c>
      <c r="K334" s="49">
        <f>D334/D343</f>
        <v>6.2333630748671966E-2</v>
      </c>
    </row>
    <row r="335" spans="1:11" ht="15" customHeight="1" x14ac:dyDescent="0.25">
      <c r="A335" s="72"/>
      <c r="B335" s="47" t="s">
        <v>265</v>
      </c>
      <c r="C335" s="48">
        <v>4418.1450000000004</v>
      </c>
      <c r="D335" s="48">
        <v>2.5200462012320301E-2</v>
      </c>
      <c r="E335" s="49">
        <f>D335/D343</f>
        <v>6.0001100029334108E-3</v>
      </c>
      <c r="G335" s="72"/>
      <c r="H335" s="47" t="s">
        <v>265</v>
      </c>
      <c r="I335" s="48">
        <v>4944.125</v>
      </c>
      <c r="J335" s="48">
        <v>2.8200576089436501E-2</v>
      </c>
      <c r="K335" s="49">
        <f>D335/D343</f>
        <v>6.0001100029334108E-3</v>
      </c>
    </row>
    <row r="336" spans="1:11" ht="15" customHeight="1" x14ac:dyDescent="0.25">
      <c r="A336" s="72"/>
      <c r="B336" s="47" t="s">
        <v>266</v>
      </c>
      <c r="C336" s="48">
        <v>64971.71</v>
      </c>
      <c r="D336" s="48">
        <v>0.370589265343372</v>
      </c>
      <c r="E336" s="49">
        <f>D336/D343</f>
        <v>8.8235539367469612E-2</v>
      </c>
      <c r="G336" s="72"/>
      <c r="H336" s="47" t="s">
        <v>266</v>
      </c>
      <c r="I336" s="48">
        <v>72706.445000000007</v>
      </c>
      <c r="J336" s="48">
        <v>0.414707078485056</v>
      </c>
      <c r="K336" s="49">
        <f>D336/D343</f>
        <v>8.8235539367469612E-2</v>
      </c>
    </row>
    <row r="337" spans="1:11" ht="15" customHeight="1" x14ac:dyDescent="0.25">
      <c r="A337" s="72"/>
      <c r="B337" s="47" t="s">
        <v>267</v>
      </c>
      <c r="C337" s="48">
        <v>57871.55</v>
      </c>
      <c r="D337" s="48">
        <v>0.33009097650011399</v>
      </c>
      <c r="E337" s="49">
        <f>D337/D343</f>
        <v>7.8593089642884362E-2</v>
      </c>
      <c r="G337" s="72"/>
      <c r="H337" s="47" t="s">
        <v>267</v>
      </c>
      <c r="I337" s="48">
        <v>64761.025000000001</v>
      </c>
      <c r="J337" s="48">
        <v>0.369387548482774</v>
      </c>
      <c r="K337" s="49">
        <f>D337/D343</f>
        <v>7.8593089642884362E-2</v>
      </c>
    </row>
    <row r="338" spans="1:11" ht="15" customHeight="1" x14ac:dyDescent="0.25">
      <c r="A338" s="72"/>
      <c r="B338" s="47" t="s">
        <v>268</v>
      </c>
      <c r="C338" s="48">
        <v>65930.009999999995</v>
      </c>
      <c r="D338" s="48">
        <v>0.37605527036276498</v>
      </c>
      <c r="E338" s="49">
        <f>D338/D343</f>
        <v>8.9536969133991756E-2</v>
      </c>
      <c r="G338" s="72"/>
      <c r="H338" s="47" t="s">
        <v>268</v>
      </c>
      <c r="I338" s="48">
        <v>73778.820000000007</v>
      </c>
      <c r="J338" s="48">
        <v>0.42082375085557799</v>
      </c>
      <c r="K338" s="49">
        <f>D338/D343</f>
        <v>8.9536969133991756E-2</v>
      </c>
    </row>
    <row r="339" spans="1:11" ht="15" customHeight="1" x14ac:dyDescent="0.25">
      <c r="A339" s="72"/>
      <c r="B339" s="47" t="s">
        <v>269</v>
      </c>
      <c r="C339" s="48">
        <v>112009.465</v>
      </c>
      <c r="D339" s="48">
        <v>0.63888583732603199</v>
      </c>
      <c r="E339" s="49">
        <f>D339/D343</f>
        <v>0.1521156755538173</v>
      </c>
      <c r="G339" s="72"/>
      <c r="H339" s="47" t="s">
        <v>269</v>
      </c>
      <c r="I339" s="48">
        <v>125343.93</v>
      </c>
      <c r="J339" s="48">
        <v>0.71494370294318998</v>
      </c>
      <c r="K339" s="49">
        <f>D339/D343</f>
        <v>0.1521156755538173</v>
      </c>
    </row>
    <row r="340" spans="1:11" ht="15" customHeight="1" x14ac:dyDescent="0.25">
      <c r="A340" s="72"/>
      <c r="B340" s="47" t="s">
        <v>270</v>
      </c>
      <c r="C340" s="48">
        <v>12501.5</v>
      </c>
      <c r="D340" s="48">
        <v>7.1306753365274894E-2</v>
      </c>
      <c r="E340" s="49">
        <f>D340/D343</f>
        <v>1.6977798420303565E-2</v>
      </c>
      <c r="G340" s="72"/>
      <c r="H340" s="47" t="s">
        <v>270</v>
      </c>
      <c r="I340" s="48">
        <v>13989.775</v>
      </c>
      <c r="J340" s="48">
        <v>7.97956593657312E-2</v>
      </c>
      <c r="K340" s="49">
        <f>D340/D343</f>
        <v>1.6977798420303565E-2</v>
      </c>
    </row>
    <row r="341" spans="1:11" ht="15" customHeight="1" x14ac:dyDescent="0.25">
      <c r="A341" s="72"/>
      <c r="B341" s="47" t="s">
        <v>271</v>
      </c>
      <c r="C341" s="48">
        <v>86496.2</v>
      </c>
      <c r="D341" s="48">
        <v>0.49336185261236598</v>
      </c>
      <c r="E341" s="49">
        <f>D341/D343</f>
        <v>0.11746710776484916</v>
      </c>
      <c r="G341" s="72"/>
      <c r="H341" s="47" t="s">
        <v>271</v>
      </c>
      <c r="I341" s="48">
        <v>96793.37</v>
      </c>
      <c r="J341" s="48">
        <v>0.55209542550764301</v>
      </c>
      <c r="K341" s="49">
        <f>D341/D343</f>
        <v>0.11746710776484916</v>
      </c>
    </row>
    <row r="342" spans="1:11" ht="15" customHeight="1" x14ac:dyDescent="0.25">
      <c r="A342" s="72"/>
      <c r="B342" s="47" t="s">
        <v>272</v>
      </c>
      <c r="C342" s="48">
        <v>286246.42499999999</v>
      </c>
      <c r="D342" s="48">
        <v>1.6327083333333301</v>
      </c>
      <c r="E342" s="49">
        <f>D342/D343</f>
        <v>0.38874007936507898</v>
      </c>
      <c r="G342" s="72"/>
      <c r="H342" s="47" t="s">
        <v>272</v>
      </c>
      <c r="I342" s="48">
        <v>320323.35499999998</v>
      </c>
      <c r="J342" s="48">
        <v>1.8270782283823901</v>
      </c>
      <c r="K342" s="49">
        <f>D342/D343</f>
        <v>0.38874007936507898</v>
      </c>
    </row>
    <row r="343" spans="1:11" s="4" customFormat="1" ht="15" customHeight="1" x14ac:dyDescent="0.25">
      <c r="A343" s="44"/>
      <c r="B343" s="44" t="s">
        <v>277</v>
      </c>
      <c r="C343" s="45">
        <f>SUM(C334:C342)</f>
        <v>736344</v>
      </c>
      <c r="D343" s="45">
        <f>SUM(D334:D342)</f>
        <v>4.1999999999999957</v>
      </c>
      <c r="E343" s="46">
        <f>SUM(E334:E342)</f>
        <v>1.0000000000000002</v>
      </c>
      <c r="G343" s="44"/>
      <c r="H343" s="44" t="s">
        <v>277</v>
      </c>
      <c r="I343" s="45">
        <f>SUM(I334:I342)</f>
        <v>824004</v>
      </c>
      <c r="J343" s="45">
        <f>SUM(J334:J342)</f>
        <v>4.7000000000000028</v>
      </c>
      <c r="K343" s="46">
        <f>SUM(K334:K342)</f>
        <v>1.0000000000000002</v>
      </c>
    </row>
    <row r="345" spans="1:11" s="5" customFormat="1" ht="30" customHeight="1" x14ac:dyDescent="0.25">
      <c r="A345" s="30" t="s">
        <v>343</v>
      </c>
      <c r="B345" s="30" t="s">
        <v>483</v>
      </c>
      <c r="C345" s="35" t="s">
        <v>496</v>
      </c>
      <c r="D345" s="35" t="s">
        <v>497</v>
      </c>
      <c r="E345" s="35" t="s">
        <v>498</v>
      </c>
      <c r="G345" s="30" t="s">
        <v>343</v>
      </c>
      <c r="H345" s="30" t="s">
        <v>483</v>
      </c>
      <c r="I345" s="35" t="s">
        <v>496</v>
      </c>
      <c r="J345" s="35" t="s">
        <v>497</v>
      </c>
      <c r="K345" s="35" t="s">
        <v>498</v>
      </c>
    </row>
    <row r="346" spans="1:11" ht="15" customHeight="1" x14ac:dyDescent="0.25">
      <c r="A346" s="72" t="s">
        <v>110</v>
      </c>
      <c r="B346" s="47" t="s">
        <v>264</v>
      </c>
      <c r="C346" s="48">
        <v>156275.125</v>
      </c>
      <c r="D346" s="48">
        <v>0.89137077914670304</v>
      </c>
      <c r="E346" s="49">
        <f>D346/D355</f>
        <v>6.2333620919349846E-2</v>
      </c>
      <c r="G346" s="72" t="s">
        <v>112</v>
      </c>
      <c r="H346" s="47" t="s">
        <v>264</v>
      </c>
      <c r="I346" s="48">
        <v>61198.65</v>
      </c>
      <c r="J346" s="48">
        <v>0.34906827515400402</v>
      </c>
      <c r="K346" s="49">
        <f>D346/D355</f>
        <v>6.2333620919349846E-2</v>
      </c>
    </row>
    <row r="347" spans="1:11" ht="15" customHeight="1" x14ac:dyDescent="0.25">
      <c r="A347" s="72"/>
      <c r="B347" s="47" t="s">
        <v>265</v>
      </c>
      <c r="C347" s="48">
        <v>15042.754999999999</v>
      </c>
      <c r="D347" s="48">
        <v>8.5801705452886207E-2</v>
      </c>
      <c r="E347" s="49">
        <f>D347/D355</f>
        <v>6.0001192624395934E-3</v>
      </c>
      <c r="G347" s="72"/>
      <c r="H347" s="47" t="s">
        <v>265</v>
      </c>
      <c r="I347" s="48">
        <v>5890.87</v>
      </c>
      <c r="J347" s="48">
        <v>3.3600673054985201E-2</v>
      </c>
      <c r="K347" s="49">
        <f>D347/D355</f>
        <v>6.0001192624395934E-3</v>
      </c>
    </row>
    <row r="348" spans="1:11" ht="15" customHeight="1" x14ac:dyDescent="0.25">
      <c r="A348" s="72"/>
      <c r="B348" s="47" t="s">
        <v>266</v>
      </c>
      <c r="C348" s="48">
        <v>221213.21</v>
      </c>
      <c r="D348" s="48">
        <v>1.26176825233858</v>
      </c>
      <c r="E348" s="49">
        <f>D348/D355</f>
        <v>8.8235542121578997E-2</v>
      </c>
      <c r="G348" s="72"/>
      <c r="H348" s="47" t="s">
        <v>266</v>
      </c>
      <c r="I348" s="48">
        <v>86628.955000000002</v>
      </c>
      <c r="J348" s="48">
        <v>0.49411906798996102</v>
      </c>
      <c r="K348" s="49">
        <f>D348/D355</f>
        <v>8.8235542121578997E-2</v>
      </c>
    </row>
    <row r="349" spans="1:11" ht="15" customHeight="1" x14ac:dyDescent="0.25">
      <c r="A349" s="72"/>
      <c r="B349" s="47" t="s">
        <v>267</v>
      </c>
      <c r="C349" s="48">
        <v>197038.86499999999</v>
      </c>
      <c r="D349" s="48">
        <v>1.1238812742413899</v>
      </c>
      <c r="E349" s="49">
        <f>D349/D355</f>
        <v>7.8593096100796483E-2</v>
      </c>
      <c r="G349" s="72"/>
      <c r="H349" s="47" t="s">
        <v>267</v>
      </c>
      <c r="I349" s="48">
        <v>77162.074999999997</v>
      </c>
      <c r="J349" s="48">
        <v>0.44012134953228399</v>
      </c>
      <c r="K349" s="49">
        <f>D349/D355</f>
        <v>7.8593096100796483E-2</v>
      </c>
    </row>
    <row r="350" spans="1:11" ht="15" customHeight="1" x14ac:dyDescent="0.25">
      <c r="A350" s="72"/>
      <c r="B350" s="47" t="s">
        <v>268</v>
      </c>
      <c r="C350" s="48">
        <v>224476.005</v>
      </c>
      <c r="D350" s="48">
        <v>1.2803787645448299</v>
      </c>
      <c r="E350" s="49">
        <f>D350/D355</f>
        <v>8.9536976541596466E-2</v>
      </c>
      <c r="G350" s="72"/>
      <c r="H350" s="47" t="s">
        <v>268</v>
      </c>
      <c r="I350" s="48">
        <v>87906.69</v>
      </c>
      <c r="J350" s="48">
        <v>0.501407084188912</v>
      </c>
      <c r="K350" s="49">
        <f>D350/D355</f>
        <v>8.9536976541596466E-2</v>
      </c>
    </row>
    <row r="351" spans="1:11" ht="15" customHeight="1" x14ac:dyDescent="0.25">
      <c r="A351" s="72"/>
      <c r="B351" s="47" t="s">
        <v>269</v>
      </c>
      <c r="C351" s="48">
        <v>381365.55499999999</v>
      </c>
      <c r="D351" s="48">
        <v>2.17525413529546</v>
      </c>
      <c r="E351" s="49">
        <f>D351/D355</f>
        <v>0.15211567379688526</v>
      </c>
      <c r="G351" s="72"/>
      <c r="H351" s="47" t="s">
        <v>269</v>
      </c>
      <c r="I351" s="48">
        <v>149345.96</v>
      </c>
      <c r="J351" s="48">
        <v>0.85184782112708202</v>
      </c>
      <c r="K351" s="49">
        <f>D351/D355</f>
        <v>0.15211567379688526</v>
      </c>
    </row>
    <row r="352" spans="1:11" ht="15" customHeight="1" x14ac:dyDescent="0.25">
      <c r="A352" s="72"/>
      <c r="B352" s="47" t="s">
        <v>270</v>
      </c>
      <c r="C352" s="48">
        <v>42564.635000000002</v>
      </c>
      <c r="D352" s="48">
        <v>0.24278254049737599</v>
      </c>
      <c r="E352" s="49">
        <f>D352/D355</f>
        <v>1.6977800034781533E-2</v>
      </c>
      <c r="G352" s="72"/>
      <c r="H352" s="47" t="s">
        <v>270</v>
      </c>
      <c r="I352" s="48">
        <v>16668.669999999998</v>
      </c>
      <c r="J352" s="48">
        <v>9.5075690166552596E-2</v>
      </c>
      <c r="K352" s="49">
        <f>D352/D355</f>
        <v>1.6977800034781533E-2</v>
      </c>
    </row>
    <row r="353" spans="1:11" ht="15" customHeight="1" x14ac:dyDescent="0.25">
      <c r="A353" s="72"/>
      <c r="B353" s="47" t="s">
        <v>271</v>
      </c>
      <c r="C353" s="48">
        <v>294498.95500000002</v>
      </c>
      <c r="D353" s="48">
        <v>1.67977957449236</v>
      </c>
      <c r="E353" s="49">
        <f>D353/D355</f>
        <v>0.11746710311135382</v>
      </c>
      <c r="G353" s="72"/>
      <c r="H353" s="47" t="s">
        <v>271</v>
      </c>
      <c r="I353" s="48">
        <v>115328.26</v>
      </c>
      <c r="J353" s="48">
        <v>0.65781576545744902</v>
      </c>
      <c r="K353" s="49">
        <f>D353/D355</f>
        <v>0.11746710311135382</v>
      </c>
    </row>
    <row r="354" spans="1:11" ht="15" customHeight="1" x14ac:dyDescent="0.25">
      <c r="A354" s="72"/>
      <c r="B354" s="47" t="s">
        <v>272</v>
      </c>
      <c r="C354" s="48">
        <v>974600.89500000002</v>
      </c>
      <c r="D354" s="48">
        <v>5.5589829739904202</v>
      </c>
      <c r="E354" s="49">
        <f>D354/D355</f>
        <v>0.38874006811121808</v>
      </c>
      <c r="G354" s="72"/>
      <c r="H354" s="47" t="s">
        <v>272</v>
      </c>
      <c r="I354" s="48">
        <v>381661.87</v>
      </c>
      <c r="J354" s="48">
        <v>2.1769442733287701</v>
      </c>
      <c r="K354" s="49">
        <f>D354/D355</f>
        <v>0.38874006811121808</v>
      </c>
    </row>
    <row r="355" spans="1:11" s="4" customFormat="1" ht="15" customHeight="1" x14ac:dyDescent="0.25">
      <c r="A355" s="44"/>
      <c r="B355" s="44" t="s">
        <v>277</v>
      </c>
      <c r="C355" s="45">
        <f>SUM(C346:C354)</f>
        <v>2507076</v>
      </c>
      <c r="D355" s="45">
        <f>SUM(D346:D354)</f>
        <v>14.300000000000004</v>
      </c>
      <c r="E355" s="46">
        <f>SUM(E346:E354)</f>
        <v>1</v>
      </c>
      <c r="G355" s="44"/>
      <c r="H355" s="44" t="s">
        <v>277</v>
      </c>
      <c r="I355" s="45">
        <f>SUM(I346:I354)</f>
        <v>981791.99999999988</v>
      </c>
      <c r="J355" s="45">
        <f>SUM(J346:J354)</f>
        <v>5.6</v>
      </c>
      <c r="K355" s="46">
        <f>SUM(K346:K354)</f>
        <v>1</v>
      </c>
    </row>
    <row r="357" spans="1:11" s="5" customFormat="1" ht="30" customHeight="1" x14ac:dyDescent="0.25">
      <c r="A357" s="30" t="s">
        <v>343</v>
      </c>
      <c r="B357" s="30" t="s">
        <v>483</v>
      </c>
      <c r="C357" s="35" t="s">
        <v>496</v>
      </c>
      <c r="D357" s="35" t="s">
        <v>497</v>
      </c>
      <c r="E357" s="35" t="s">
        <v>498</v>
      </c>
      <c r="G357" s="30" t="s">
        <v>343</v>
      </c>
      <c r="H357" s="30" t="s">
        <v>483</v>
      </c>
      <c r="I357" s="35" t="s">
        <v>496</v>
      </c>
      <c r="J357" s="35" t="s">
        <v>497</v>
      </c>
      <c r="K357" s="35" t="s">
        <v>498</v>
      </c>
    </row>
    <row r="358" spans="1:11" ht="15" customHeight="1" x14ac:dyDescent="0.25">
      <c r="A358" s="72" t="s">
        <v>114</v>
      </c>
      <c r="B358" s="47" t="s">
        <v>264</v>
      </c>
      <c r="C358" s="48">
        <v>154089.47</v>
      </c>
      <c r="D358" s="48">
        <v>0.87890411818389202</v>
      </c>
      <c r="E358" s="49">
        <f>D358/D367</f>
        <v>6.2333625403112922E-2</v>
      </c>
      <c r="G358" s="72" t="s">
        <v>143</v>
      </c>
      <c r="H358" s="47" t="s">
        <v>264</v>
      </c>
      <c r="I358" s="48">
        <v>16392.5</v>
      </c>
      <c r="J358" s="48">
        <v>9.35004563084645E-2</v>
      </c>
      <c r="K358" s="49">
        <f>D358/D367</f>
        <v>6.2333625403112922E-2</v>
      </c>
    </row>
    <row r="359" spans="1:11" ht="15" customHeight="1" x14ac:dyDescent="0.25">
      <c r="A359" s="72"/>
      <c r="B359" s="47" t="s">
        <v>265</v>
      </c>
      <c r="C359" s="48">
        <v>14832.37</v>
      </c>
      <c r="D359" s="48">
        <v>8.4601699749030396E-2</v>
      </c>
      <c r="E359" s="49">
        <f>D359/D367</f>
        <v>6.0001205495766249E-3</v>
      </c>
      <c r="G359" s="72"/>
      <c r="H359" s="47" t="s">
        <v>265</v>
      </c>
      <c r="I359" s="48">
        <v>1577.92</v>
      </c>
      <c r="J359" s="48">
        <v>9.0002281542322597E-3</v>
      </c>
      <c r="K359" s="49">
        <f>D359/D367</f>
        <v>6.0001205495766249E-3</v>
      </c>
    </row>
    <row r="360" spans="1:11" ht="15" customHeight="1" x14ac:dyDescent="0.25">
      <c r="A360" s="72"/>
      <c r="B360" s="47" t="s">
        <v>266</v>
      </c>
      <c r="C360" s="48">
        <v>218119.315</v>
      </c>
      <c r="D360" s="48">
        <v>1.2441211213780501</v>
      </c>
      <c r="E360" s="49">
        <f>D360/D367</f>
        <v>8.8235540523265973E-2</v>
      </c>
      <c r="G360" s="72"/>
      <c r="H360" s="47" t="s">
        <v>266</v>
      </c>
      <c r="I360" s="48">
        <v>23204.185000000001</v>
      </c>
      <c r="J360" s="48">
        <v>0.13235332534793501</v>
      </c>
      <c r="K360" s="49">
        <f>D360/D367</f>
        <v>8.8235540523265973E-2</v>
      </c>
    </row>
    <row r="361" spans="1:11" ht="15" customHeight="1" x14ac:dyDescent="0.25">
      <c r="A361" s="72"/>
      <c r="B361" s="47" t="s">
        <v>267</v>
      </c>
      <c r="C361" s="48">
        <v>194283.08</v>
      </c>
      <c r="D361" s="48">
        <v>1.1081626739676</v>
      </c>
      <c r="E361" s="49">
        <f>D361/D367</f>
        <v>7.8593097444510651E-2</v>
      </c>
      <c r="G361" s="72"/>
      <c r="H361" s="47" t="s">
        <v>267</v>
      </c>
      <c r="I361" s="48">
        <v>20668.41</v>
      </c>
      <c r="J361" s="48">
        <v>0.117889630390144</v>
      </c>
      <c r="K361" s="49">
        <f>D361/D367</f>
        <v>7.8593097444510651E-2</v>
      </c>
    </row>
    <row r="362" spans="1:11" ht="15" customHeight="1" x14ac:dyDescent="0.25">
      <c r="A362" s="72"/>
      <c r="B362" s="47" t="s">
        <v>268</v>
      </c>
      <c r="C362" s="48">
        <v>221336.48</v>
      </c>
      <c r="D362" s="48">
        <v>1.2624713666438501</v>
      </c>
      <c r="E362" s="49">
        <f>D362/D367</f>
        <v>8.9536976357719872E-2</v>
      </c>
      <c r="G362" s="72"/>
      <c r="H362" s="47" t="s">
        <v>268</v>
      </c>
      <c r="I362" s="48">
        <v>23546.435000000001</v>
      </c>
      <c r="J362" s="48">
        <v>0.134305469997718</v>
      </c>
      <c r="K362" s="49">
        <f>D362/D367</f>
        <v>8.9536976357719872E-2</v>
      </c>
    </row>
    <row r="363" spans="1:11" ht="15" customHeight="1" x14ac:dyDescent="0.25">
      <c r="A363" s="72"/>
      <c r="B363" s="47" t="s">
        <v>269</v>
      </c>
      <c r="C363" s="48">
        <v>376031.78</v>
      </c>
      <c r="D363" s="48">
        <v>2.1448310517910101</v>
      </c>
      <c r="E363" s="49">
        <f>D363/D367</f>
        <v>0.15211567743198656</v>
      </c>
      <c r="G363" s="72"/>
      <c r="H363" s="47" t="s">
        <v>269</v>
      </c>
      <c r="I363" s="48">
        <v>40003.379999999997</v>
      </c>
      <c r="J363" s="48">
        <v>0.228173511293635</v>
      </c>
      <c r="K363" s="49">
        <f>D363/D367</f>
        <v>0.15211567743198656</v>
      </c>
    </row>
    <row r="364" spans="1:11" ht="15" customHeight="1" x14ac:dyDescent="0.25">
      <c r="A364" s="72"/>
      <c r="B364" s="47" t="s">
        <v>270</v>
      </c>
      <c r="C364" s="48">
        <v>41969.324999999997</v>
      </c>
      <c r="D364" s="48">
        <v>0.239386978097194</v>
      </c>
      <c r="E364" s="49">
        <f>D364/D367</f>
        <v>1.6977799865049222E-2</v>
      </c>
      <c r="G364" s="72"/>
      <c r="H364" s="47" t="s">
        <v>270</v>
      </c>
      <c r="I364" s="48">
        <v>4464.8149999999996</v>
      </c>
      <c r="J364" s="48">
        <v>2.5466660962810899E-2</v>
      </c>
      <c r="K364" s="49">
        <f>D364/D367</f>
        <v>1.6977799865049222E-2</v>
      </c>
    </row>
    <row r="365" spans="1:11" ht="15" customHeight="1" x14ac:dyDescent="0.25">
      <c r="A365" s="72"/>
      <c r="B365" s="47" t="s">
        <v>271</v>
      </c>
      <c r="C365" s="48">
        <v>290380.09499999997</v>
      </c>
      <c r="D365" s="48">
        <v>1.6562861909650901</v>
      </c>
      <c r="E365" s="49">
        <f>D365/D367</f>
        <v>0.11746710574220499</v>
      </c>
      <c r="G365" s="72"/>
      <c r="H365" s="47" t="s">
        <v>271</v>
      </c>
      <c r="I365" s="48">
        <v>30891.505000000001</v>
      </c>
      <c r="J365" s="48">
        <v>0.17620069016655299</v>
      </c>
      <c r="K365" s="49">
        <f>D365/D367</f>
        <v>0.11746710574220499</v>
      </c>
    </row>
    <row r="366" spans="1:11" ht="15" customHeight="1" x14ac:dyDescent="0.25">
      <c r="A366" s="72"/>
      <c r="B366" s="47" t="s">
        <v>272</v>
      </c>
      <c r="C366" s="48">
        <v>960970.08499999996</v>
      </c>
      <c r="D366" s="48">
        <v>5.4812347992242803</v>
      </c>
      <c r="E366" s="49">
        <f>D366/D367</f>
        <v>0.38874005668257311</v>
      </c>
      <c r="G366" s="72"/>
      <c r="H366" s="47" t="s">
        <v>272</v>
      </c>
      <c r="I366" s="48">
        <v>102230.85</v>
      </c>
      <c r="J366" s="48">
        <v>0.58311002737850803</v>
      </c>
      <c r="K366" s="49">
        <f>D366/D367</f>
        <v>0.38874005668257311</v>
      </c>
    </row>
    <row r="367" spans="1:11" s="4" customFormat="1" ht="15" customHeight="1" x14ac:dyDescent="0.25">
      <c r="A367" s="44"/>
      <c r="B367" s="44" t="s">
        <v>277</v>
      </c>
      <c r="C367" s="45">
        <f>SUM(C358:C366)</f>
        <v>2472012</v>
      </c>
      <c r="D367" s="45">
        <f>SUM(D358:D366)</f>
        <v>14.099999999999998</v>
      </c>
      <c r="E367" s="46">
        <f>SUM(E358:E366)</f>
        <v>1</v>
      </c>
      <c r="G367" s="44"/>
      <c r="H367" s="44" t="s">
        <v>277</v>
      </c>
      <c r="I367" s="45">
        <f>SUM(I358:I366)</f>
        <v>262980</v>
      </c>
      <c r="J367" s="45">
        <f>SUM(J358:J366)</f>
        <v>1.5000000000000004</v>
      </c>
      <c r="K367" s="46">
        <f>SUM(K358:K366)</f>
        <v>1</v>
      </c>
    </row>
    <row r="369" spans="1:11" s="5" customFormat="1" ht="30" customHeight="1" x14ac:dyDescent="0.25">
      <c r="A369" s="30" t="s">
        <v>343</v>
      </c>
      <c r="B369" s="30" t="s">
        <v>483</v>
      </c>
      <c r="C369" s="35" t="s">
        <v>496</v>
      </c>
      <c r="D369" s="35" t="s">
        <v>497</v>
      </c>
      <c r="E369" s="35" t="s">
        <v>498</v>
      </c>
      <c r="G369" s="30" t="s">
        <v>343</v>
      </c>
      <c r="H369" s="30" t="s">
        <v>483</v>
      </c>
      <c r="I369" s="35" t="s">
        <v>496</v>
      </c>
      <c r="J369" s="35" t="s">
        <v>497</v>
      </c>
      <c r="K369" s="35" t="s">
        <v>498</v>
      </c>
    </row>
    <row r="370" spans="1:11" ht="15" customHeight="1" x14ac:dyDescent="0.25">
      <c r="A370" s="72" t="s">
        <v>145</v>
      </c>
      <c r="B370" s="47" t="s">
        <v>264</v>
      </c>
      <c r="C370" s="48">
        <v>16392.5</v>
      </c>
      <c r="D370" s="48">
        <v>9.35004563084645E-2</v>
      </c>
      <c r="E370" s="49">
        <f>D370/D379</f>
        <v>6.2333637538976312E-2</v>
      </c>
      <c r="G370" s="72" t="s">
        <v>147</v>
      </c>
      <c r="H370" s="47" t="s">
        <v>264</v>
      </c>
      <c r="I370" s="48">
        <v>16392.5</v>
      </c>
      <c r="J370" s="48">
        <v>9.35004563084645E-2</v>
      </c>
      <c r="K370" s="49">
        <f>D370/D379</f>
        <v>6.2333637538976312E-2</v>
      </c>
    </row>
    <row r="371" spans="1:11" ht="15" customHeight="1" x14ac:dyDescent="0.25">
      <c r="A371" s="72"/>
      <c r="B371" s="47" t="s">
        <v>265</v>
      </c>
      <c r="C371" s="48">
        <v>1577.92</v>
      </c>
      <c r="D371" s="48">
        <v>9.0002281542322597E-3</v>
      </c>
      <c r="E371" s="49">
        <f>D371/D379</f>
        <v>6.0001521028215047E-3</v>
      </c>
      <c r="G371" s="72"/>
      <c r="H371" s="47" t="s">
        <v>265</v>
      </c>
      <c r="I371" s="48">
        <v>1577.92</v>
      </c>
      <c r="J371" s="48">
        <v>9.0002281542322597E-3</v>
      </c>
      <c r="K371" s="49">
        <f>D371/D379</f>
        <v>6.0001521028215047E-3</v>
      </c>
    </row>
    <row r="372" spans="1:11" ht="15" customHeight="1" x14ac:dyDescent="0.25">
      <c r="A372" s="72"/>
      <c r="B372" s="47" t="s">
        <v>266</v>
      </c>
      <c r="C372" s="48">
        <v>23204.185000000001</v>
      </c>
      <c r="D372" s="48">
        <v>0.13235332534793501</v>
      </c>
      <c r="E372" s="49">
        <f>D372/D379</f>
        <v>8.8235550231956644E-2</v>
      </c>
      <c r="G372" s="72"/>
      <c r="H372" s="47" t="s">
        <v>266</v>
      </c>
      <c r="I372" s="48">
        <v>23204.185000000001</v>
      </c>
      <c r="J372" s="48">
        <v>0.13235332534793501</v>
      </c>
      <c r="K372" s="49">
        <f>D372/D379</f>
        <v>8.8235550231956644E-2</v>
      </c>
    </row>
    <row r="373" spans="1:11" ht="15" customHeight="1" x14ac:dyDescent="0.25">
      <c r="A373" s="72"/>
      <c r="B373" s="47" t="s">
        <v>267</v>
      </c>
      <c r="C373" s="48">
        <v>20668.41</v>
      </c>
      <c r="D373" s="48">
        <v>0.117889630390144</v>
      </c>
      <c r="E373" s="49">
        <f>D373/D379</f>
        <v>7.8593086926762645E-2</v>
      </c>
      <c r="G373" s="72"/>
      <c r="H373" s="47" t="s">
        <v>267</v>
      </c>
      <c r="I373" s="48">
        <v>20668.41</v>
      </c>
      <c r="J373" s="48">
        <v>0.117889630390144</v>
      </c>
      <c r="K373" s="49">
        <f>D373/D379</f>
        <v>7.8593086926762645E-2</v>
      </c>
    </row>
    <row r="374" spans="1:11" ht="15" customHeight="1" x14ac:dyDescent="0.25">
      <c r="A374" s="72"/>
      <c r="B374" s="47" t="s">
        <v>268</v>
      </c>
      <c r="C374" s="48">
        <v>23546.435000000001</v>
      </c>
      <c r="D374" s="48">
        <v>0.134305469997718</v>
      </c>
      <c r="E374" s="49">
        <f>D374/D379</f>
        <v>8.9536979998478636E-2</v>
      </c>
      <c r="G374" s="72"/>
      <c r="H374" s="47" t="s">
        <v>268</v>
      </c>
      <c r="I374" s="48">
        <v>23546.435000000001</v>
      </c>
      <c r="J374" s="48">
        <v>0.134305469997718</v>
      </c>
      <c r="K374" s="49">
        <f>D374/D379</f>
        <v>8.9536979998478636E-2</v>
      </c>
    </row>
    <row r="375" spans="1:11" ht="15" customHeight="1" x14ac:dyDescent="0.25">
      <c r="A375" s="72"/>
      <c r="B375" s="47" t="s">
        <v>269</v>
      </c>
      <c r="C375" s="48">
        <v>40003.379999999997</v>
      </c>
      <c r="D375" s="48">
        <v>0.228173511293635</v>
      </c>
      <c r="E375" s="49">
        <f>D375/D379</f>
        <v>0.15211567419575661</v>
      </c>
      <c r="G375" s="72"/>
      <c r="H375" s="47" t="s">
        <v>269</v>
      </c>
      <c r="I375" s="48">
        <v>40003.379999999997</v>
      </c>
      <c r="J375" s="48">
        <v>0.228173511293635</v>
      </c>
      <c r="K375" s="49">
        <f>D375/D379</f>
        <v>0.15211567419575661</v>
      </c>
    </row>
    <row r="376" spans="1:11" ht="15" customHeight="1" x14ac:dyDescent="0.25">
      <c r="A376" s="72"/>
      <c r="B376" s="47" t="s">
        <v>270</v>
      </c>
      <c r="C376" s="48">
        <v>4464.8149999999996</v>
      </c>
      <c r="D376" s="48">
        <v>2.5466660962810899E-2</v>
      </c>
      <c r="E376" s="49">
        <f>D376/D379</f>
        <v>1.697777397520726E-2</v>
      </c>
      <c r="G376" s="72"/>
      <c r="H376" s="47" t="s">
        <v>270</v>
      </c>
      <c r="I376" s="48">
        <v>4464.8149999999996</v>
      </c>
      <c r="J376" s="48">
        <v>2.5466660962810899E-2</v>
      </c>
      <c r="K376" s="49">
        <f>D376/D379</f>
        <v>1.697777397520726E-2</v>
      </c>
    </row>
    <row r="377" spans="1:11" ht="15" customHeight="1" x14ac:dyDescent="0.25">
      <c r="A377" s="72"/>
      <c r="B377" s="47" t="s">
        <v>271</v>
      </c>
      <c r="C377" s="48">
        <v>30891.505000000001</v>
      </c>
      <c r="D377" s="48">
        <v>0.17620069016655299</v>
      </c>
      <c r="E377" s="49">
        <f>D377/D379</f>
        <v>0.11746712677770195</v>
      </c>
      <c r="G377" s="72"/>
      <c r="H377" s="47" t="s">
        <v>271</v>
      </c>
      <c r="I377" s="48">
        <v>30891.505000000001</v>
      </c>
      <c r="J377" s="48">
        <v>0.17620069016655299</v>
      </c>
      <c r="K377" s="49">
        <f>D377/D379</f>
        <v>0.11746712677770195</v>
      </c>
    </row>
    <row r="378" spans="1:11" ht="15" customHeight="1" x14ac:dyDescent="0.25">
      <c r="A378" s="72"/>
      <c r="B378" s="47" t="s">
        <v>272</v>
      </c>
      <c r="C378" s="48">
        <v>102230.85</v>
      </c>
      <c r="D378" s="48">
        <v>0.58311002737850803</v>
      </c>
      <c r="E378" s="49">
        <f>D378/D379</f>
        <v>0.38874001825233856</v>
      </c>
      <c r="G378" s="72"/>
      <c r="H378" s="47" t="s">
        <v>272</v>
      </c>
      <c r="I378" s="48">
        <v>102230.85</v>
      </c>
      <c r="J378" s="48">
        <v>0.58311002737850803</v>
      </c>
      <c r="K378" s="49">
        <f>D378/D379</f>
        <v>0.38874001825233856</v>
      </c>
    </row>
    <row r="379" spans="1:11" s="4" customFormat="1" ht="15" customHeight="1" x14ac:dyDescent="0.25">
      <c r="A379" s="44"/>
      <c r="B379" s="44" t="s">
        <v>277</v>
      </c>
      <c r="C379" s="45">
        <f>SUM(C370:C378)</f>
        <v>262980</v>
      </c>
      <c r="D379" s="45">
        <f>SUM(D370:D378)</f>
        <v>1.5000000000000004</v>
      </c>
      <c r="E379" s="46">
        <f>SUM(E370:E378)</f>
        <v>1.0000000000000002</v>
      </c>
      <c r="G379" s="44"/>
      <c r="H379" s="44" t="s">
        <v>277</v>
      </c>
      <c r="I379" s="45">
        <f>SUM(I370:I378)</f>
        <v>262980</v>
      </c>
      <c r="J379" s="45">
        <f>SUM(J370:J378)</f>
        <v>1.5000000000000004</v>
      </c>
      <c r="K379" s="46">
        <f>SUM(K370:K378)</f>
        <v>1.0000000000000002</v>
      </c>
    </row>
    <row r="381" spans="1:11" s="5" customFormat="1" ht="30" customHeight="1" x14ac:dyDescent="0.25">
      <c r="A381" s="30" t="s">
        <v>343</v>
      </c>
      <c r="B381" s="30" t="s">
        <v>483</v>
      </c>
      <c r="C381" s="35" t="s">
        <v>496</v>
      </c>
      <c r="D381" s="35" t="s">
        <v>497</v>
      </c>
      <c r="E381" s="35" t="s">
        <v>498</v>
      </c>
      <c r="G381" s="30" t="s">
        <v>343</v>
      </c>
      <c r="H381" s="30" t="s">
        <v>483</v>
      </c>
      <c r="I381" s="35" t="s">
        <v>496</v>
      </c>
      <c r="J381" s="35" t="s">
        <v>497</v>
      </c>
      <c r="K381" s="35" t="s">
        <v>498</v>
      </c>
    </row>
    <row r="382" spans="1:11" ht="15" customHeight="1" x14ac:dyDescent="0.25">
      <c r="A382" s="72" t="s">
        <v>149</v>
      </c>
      <c r="B382" s="47" t="s">
        <v>264</v>
      </c>
      <c r="C382" s="48">
        <v>17485.330000000002</v>
      </c>
      <c r="D382" s="48">
        <v>9.9733801049509505E-2</v>
      </c>
      <c r="E382" s="49">
        <f>D382/D391</f>
        <v>6.2333625655943421E-2</v>
      </c>
      <c r="G382" s="72" t="s">
        <v>151</v>
      </c>
      <c r="H382" s="47" t="s">
        <v>264</v>
      </c>
      <c r="I382" s="48">
        <v>16392.5</v>
      </c>
      <c r="J382" s="48">
        <v>9.35004563084645E-2</v>
      </c>
      <c r="K382" s="49">
        <f>D382/D391</f>
        <v>6.2333625655943421E-2</v>
      </c>
    </row>
    <row r="383" spans="1:11" ht="15" customHeight="1" x14ac:dyDescent="0.25">
      <c r="A383" s="72"/>
      <c r="B383" s="47" t="s">
        <v>265</v>
      </c>
      <c r="C383" s="48">
        <v>1683.11</v>
      </c>
      <c r="D383" s="48">
        <v>9.6002167465206508E-3</v>
      </c>
      <c r="E383" s="49">
        <f>D383/D391</f>
        <v>6.0001354665754044E-3</v>
      </c>
      <c r="G383" s="72"/>
      <c r="H383" s="47" t="s">
        <v>265</v>
      </c>
      <c r="I383" s="48">
        <v>1577.92</v>
      </c>
      <c r="J383" s="48">
        <v>9.0002281542322597E-3</v>
      </c>
      <c r="K383" s="49">
        <f>D383/D391</f>
        <v>6.0001354665754044E-3</v>
      </c>
    </row>
    <row r="384" spans="1:11" ht="15" customHeight="1" x14ac:dyDescent="0.25">
      <c r="A384" s="72"/>
      <c r="B384" s="47" t="s">
        <v>266</v>
      </c>
      <c r="C384" s="48">
        <v>24751.125</v>
      </c>
      <c r="D384" s="48">
        <v>0.14117684804928099</v>
      </c>
      <c r="E384" s="49">
        <f>D384/D391</f>
        <v>8.8235530030800591E-2</v>
      </c>
      <c r="G384" s="72"/>
      <c r="H384" s="47" t="s">
        <v>266</v>
      </c>
      <c r="I384" s="48">
        <v>23204.185000000001</v>
      </c>
      <c r="J384" s="48">
        <v>0.13235332534793501</v>
      </c>
      <c r="K384" s="49">
        <f>D384/D391</f>
        <v>8.8235530030800591E-2</v>
      </c>
    </row>
    <row r="385" spans="1:11" ht="15" customHeight="1" x14ac:dyDescent="0.25">
      <c r="A385" s="72"/>
      <c r="B385" s="47" t="s">
        <v>267</v>
      </c>
      <c r="C385" s="48">
        <v>22046.31</v>
      </c>
      <c r="D385" s="48">
        <v>0.125748973305955</v>
      </c>
      <c r="E385" s="49">
        <f>D385/D391</f>
        <v>7.8593108316221849E-2</v>
      </c>
      <c r="G385" s="72"/>
      <c r="H385" s="47" t="s">
        <v>267</v>
      </c>
      <c r="I385" s="48">
        <v>20668.41</v>
      </c>
      <c r="J385" s="48">
        <v>0.117889630390144</v>
      </c>
      <c r="K385" s="49">
        <f>D385/D391</f>
        <v>7.8593108316221849E-2</v>
      </c>
    </row>
    <row r="386" spans="1:11" ht="15" customHeight="1" x14ac:dyDescent="0.25">
      <c r="A386" s="72"/>
      <c r="B386" s="47" t="s">
        <v>268</v>
      </c>
      <c r="C386" s="48">
        <v>25116.19</v>
      </c>
      <c r="D386" s="48">
        <v>0.14325912616929001</v>
      </c>
      <c r="E386" s="49">
        <f>D386/D391</f>
        <v>8.9536953855806234E-2</v>
      </c>
      <c r="G386" s="72"/>
      <c r="H386" s="47" t="s">
        <v>268</v>
      </c>
      <c r="I386" s="48">
        <v>23546.435000000001</v>
      </c>
      <c r="J386" s="48">
        <v>0.134305469997718</v>
      </c>
      <c r="K386" s="49">
        <f>D386/D391</f>
        <v>8.9536953855806234E-2</v>
      </c>
    </row>
    <row r="387" spans="1:11" ht="15" customHeight="1" x14ac:dyDescent="0.25">
      <c r="A387" s="72"/>
      <c r="B387" s="47" t="s">
        <v>269</v>
      </c>
      <c r="C387" s="48">
        <v>42670.27</v>
      </c>
      <c r="D387" s="48">
        <v>0.243385067305499</v>
      </c>
      <c r="E387" s="49">
        <f>D387/D391</f>
        <v>0.15211566706593682</v>
      </c>
      <c r="G387" s="72"/>
      <c r="H387" s="47" t="s">
        <v>269</v>
      </c>
      <c r="I387" s="48">
        <v>40003.379999999997</v>
      </c>
      <c r="J387" s="48">
        <v>0.228173511293635</v>
      </c>
      <c r="K387" s="49">
        <f>D387/D391</f>
        <v>0.15211566706593682</v>
      </c>
    </row>
    <row r="388" spans="1:11" ht="15" customHeight="1" x14ac:dyDescent="0.25">
      <c r="A388" s="72"/>
      <c r="B388" s="47" t="s">
        <v>270</v>
      </c>
      <c r="C388" s="48">
        <v>4762.4799999999996</v>
      </c>
      <c r="D388" s="48">
        <v>2.7164499201460201E-2</v>
      </c>
      <c r="E388" s="49">
        <f>D388/D391</f>
        <v>1.6977812000912619E-2</v>
      </c>
      <c r="G388" s="72"/>
      <c r="H388" s="47" t="s">
        <v>270</v>
      </c>
      <c r="I388" s="48">
        <v>4464.8149999999996</v>
      </c>
      <c r="J388" s="48">
        <v>2.5466660962810899E-2</v>
      </c>
      <c r="K388" s="49">
        <f>D388/D391</f>
        <v>1.6977812000912619E-2</v>
      </c>
    </row>
    <row r="389" spans="1:11" ht="15" customHeight="1" x14ac:dyDescent="0.25">
      <c r="A389" s="72"/>
      <c r="B389" s="47" t="s">
        <v>271</v>
      </c>
      <c r="C389" s="48">
        <v>32950.934999999998</v>
      </c>
      <c r="D389" s="48">
        <v>0.18794738193018501</v>
      </c>
      <c r="E389" s="49">
        <f>D389/D391</f>
        <v>0.11746711370636559</v>
      </c>
      <c r="G389" s="72"/>
      <c r="H389" s="47" t="s">
        <v>271</v>
      </c>
      <c r="I389" s="48">
        <v>30891.505000000001</v>
      </c>
      <c r="J389" s="48">
        <v>0.17620069016655299</v>
      </c>
      <c r="K389" s="49">
        <f>D389/D391</f>
        <v>0.11746711370636559</v>
      </c>
    </row>
    <row r="390" spans="1:11" ht="15" customHeight="1" x14ac:dyDescent="0.25">
      <c r="A390" s="72"/>
      <c r="B390" s="47" t="s">
        <v>272</v>
      </c>
      <c r="C390" s="48">
        <v>109046.25</v>
      </c>
      <c r="D390" s="48">
        <v>0.62198408624229995</v>
      </c>
      <c r="E390" s="49">
        <f>D390/D391</f>
        <v>0.38874005390143734</v>
      </c>
      <c r="G390" s="72"/>
      <c r="H390" s="47" t="s">
        <v>272</v>
      </c>
      <c r="I390" s="48">
        <v>102230.85</v>
      </c>
      <c r="J390" s="48">
        <v>0.58311002737850803</v>
      </c>
      <c r="K390" s="49">
        <f>D390/D391</f>
        <v>0.38874005390143734</v>
      </c>
    </row>
    <row r="391" spans="1:11" s="4" customFormat="1" ht="15" customHeight="1" x14ac:dyDescent="0.25">
      <c r="A391" s="44"/>
      <c r="B391" s="44" t="s">
        <v>277</v>
      </c>
      <c r="C391" s="45">
        <f>SUM(C382:C390)</f>
        <v>280512</v>
      </c>
      <c r="D391" s="45">
        <f>SUM(D382:D390)</f>
        <v>1.6000000000000005</v>
      </c>
      <c r="E391" s="46">
        <f>SUM(E382:E390)</f>
        <v>1</v>
      </c>
      <c r="G391" s="44"/>
      <c r="H391" s="44" t="s">
        <v>277</v>
      </c>
      <c r="I391" s="45">
        <f>SUM(I382:I390)</f>
        <v>262980</v>
      </c>
      <c r="J391" s="45">
        <f>SUM(J382:J390)</f>
        <v>1.5000000000000004</v>
      </c>
      <c r="K391" s="46">
        <f>SUM(K382:K390)</f>
        <v>1</v>
      </c>
    </row>
    <row r="393" spans="1:11" s="5" customFormat="1" ht="30" customHeight="1" x14ac:dyDescent="0.25">
      <c r="A393" s="30" t="s">
        <v>343</v>
      </c>
      <c r="B393" s="30" t="s">
        <v>483</v>
      </c>
      <c r="C393" s="35" t="s">
        <v>496</v>
      </c>
      <c r="D393" s="35" t="s">
        <v>497</v>
      </c>
      <c r="E393" s="35" t="s">
        <v>498</v>
      </c>
      <c r="G393" s="30" t="s">
        <v>343</v>
      </c>
      <c r="H393" s="30" t="s">
        <v>483</v>
      </c>
      <c r="I393" s="35" t="s">
        <v>496</v>
      </c>
      <c r="J393" s="35" t="s">
        <v>497</v>
      </c>
      <c r="K393" s="35" t="s">
        <v>498</v>
      </c>
    </row>
    <row r="394" spans="1:11" ht="15" customHeight="1" x14ac:dyDescent="0.25">
      <c r="A394" s="72" t="s">
        <v>153</v>
      </c>
      <c r="B394" s="47" t="s">
        <v>264</v>
      </c>
      <c r="C394" s="48">
        <v>16392.5</v>
      </c>
      <c r="D394" s="48">
        <v>9.35004563084645E-2</v>
      </c>
      <c r="E394" s="49">
        <f>D394/D403</f>
        <v>6.2333637538976312E-2</v>
      </c>
      <c r="G394" s="72" t="s">
        <v>155</v>
      </c>
      <c r="H394" s="47" t="s">
        <v>264</v>
      </c>
      <c r="I394" s="48">
        <v>16392.5</v>
      </c>
      <c r="J394" s="48">
        <v>9.35004563084645E-2</v>
      </c>
      <c r="K394" s="49">
        <f>D394/D403</f>
        <v>6.2333637538976312E-2</v>
      </c>
    </row>
    <row r="395" spans="1:11" ht="15" customHeight="1" x14ac:dyDescent="0.25">
      <c r="A395" s="72"/>
      <c r="B395" s="47" t="s">
        <v>265</v>
      </c>
      <c r="C395" s="48">
        <v>1577.92</v>
      </c>
      <c r="D395" s="48">
        <v>9.0002281542322597E-3</v>
      </c>
      <c r="E395" s="49">
        <f>D395/D403</f>
        <v>6.0001521028215047E-3</v>
      </c>
      <c r="G395" s="72"/>
      <c r="H395" s="47" t="s">
        <v>265</v>
      </c>
      <c r="I395" s="48">
        <v>1577.92</v>
      </c>
      <c r="J395" s="48">
        <v>9.0002281542322597E-3</v>
      </c>
      <c r="K395" s="49">
        <f>D395/D403</f>
        <v>6.0001521028215047E-3</v>
      </c>
    </row>
    <row r="396" spans="1:11" ht="15" customHeight="1" x14ac:dyDescent="0.25">
      <c r="A396" s="72"/>
      <c r="B396" s="47" t="s">
        <v>266</v>
      </c>
      <c r="C396" s="48">
        <v>23204.185000000001</v>
      </c>
      <c r="D396" s="48">
        <v>0.13235332534793501</v>
      </c>
      <c r="E396" s="49">
        <f>D396/D403</f>
        <v>8.8235550231956644E-2</v>
      </c>
      <c r="G396" s="72"/>
      <c r="H396" s="47" t="s">
        <v>266</v>
      </c>
      <c r="I396" s="48">
        <v>23204.185000000001</v>
      </c>
      <c r="J396" s="48">
        <v>0.13235332534793501</v>
      </c>
      <c r="K396" s="49">
        <f>D396/D403</f>
        <v>8.8235550231956644E-2</v>
      </c>
    </row>
    <row r="397" spans="1:11" ht="15" customHeight="1" x14ac:dyDescent="0.25">
      <c r="A397" s="72"/>
      <c r="B397" s="47" t="s">
        <v>267</v>
      </c>
      <c r="C397" s="48">
        <v>20668.41</v>
      </c>
      <c r="D397" s="48">
        <v>0.117889630390144</v>
      </c>
      <c r="E397" s="49">
        <f>D397/D403</f>
        <v>7.8593086926762645E-2</v>
      </c>
      <c r="G397" s="72"/>
      <c r="H397" s="47" t="s">
        <v>267</v>
      </c>
      <c r="I397" s="48">
        <v>20668.41</v>
      </c>
      <c r="J397" s="48">
        <v>0.117889630390144</v>
      </c>
      <c r="K397" s="49">
        <f>D397/D403</f>
        <v>7.8593086926762645E-2</v>
      </c>
    </row>
    <row r="398" spans="1:11" ht="15" customHeight="1" x14ac:dyDescent="0.25">
      <c r="A398" s="72"/>
      <c r="B398" s="47" t="s">
        <v>268</v>
      </c>
      <c r="C398" s="48">
        <v>23546.435000000001</v>
      </c>
      <c r="D398" s="48">
        <v>0.134305469997718</v>
      </c>
      <c r="E398" s="49">
        <f>D398/D403</f>
        <v>8.9536979998478636E-2</v>
      </c>
      <c r="G398" s="72"/>
      <c r="H398" s="47" t="s">
        <v>268</v>
      </c>
      <c r="I398" s="48">
        <v>23546.435000000001</v>
      </c>
      <c r="J398" s="48">
        <v>0.134305469997718</v>
      </c>
      <c r="K398" s="49">
        <f>D398/D403</f>
        <v>8.9536979998478636E-2</v>
      </c>
    </row>
    <row r="399" spans="1:11" ht="15" customHeight="1" x14ac:dyDescent="0.25">
      <c r="A399" s="72"/>
      <c r="B399" s="47" t="s">
        <v>269</v>
      </c>
      <c r="C399" s="48">
        <v>40003.379999999997</v>
      </c>
      <c r="D399" s="48">
        <v>0.228173511293635</v>
      </c>
      <c r="E399" s="49">
        <f>D399/D403</f>
        <v>0.15211567419575661</v>
      </c>
      <c r="G399" s="72"/>
      <c r="H399" s="47" t="s">
        <v>269</v>
      </c>
      <c r="I399" s="48">
        <v>40003.379999999997</v>
      </c>
      <c r="J399" s="48">
        <v>0.228173511293635</v>
      </c>
      <c r="K399" s="49">
        <f>D399/D403</f>
        <v>0.15211567419575661</v>
      </c>
    </row>
    <row r="400" spans="1:11" ht="15" customHeight="1" x14ac:dyDescent="0.25">
      <c r="A400" s="72"/>
      <c r="B400" s="47" t="s">
        <v>270</v>
      </c>
      <c r="C400" s="48">
        <v>4464.8149999999996</v>
      </c>
      <c r="D400" s="48">
        <v>2.5466660962810899E-2</v>
      </c>
      <c r="E400" s="49">
        <f>D400/D403</f>
        <v>1.697777397520726E-2</v>
      </c>
      <c r="G400" s="72"/>
      <c r="H400" s="47" t="s">
        <v>270</v>
      </c>
      <c r="I400" s="48">
        <v>4464.8149999999996</v>
      </c>
      <c r="J400" s="48">
        <v>2.5466660962810899E-2</v>
      </c>
      <c r="K400" s="49">
        <f>D400/D403</f>
        <v>1.697777397520726E-2</v>
      </c>
    </row>
    <row r="401" spans="1:11" ht="15" customHeight="1" x14ac:dyDescent="0.25">
      <c r="A401" s="72"/>
      <c r="B401" s="47" t="s">
        <v>271</v>
      </c>
      <c r="C401" s="48">
        <v>30891.505000000001</v>
      </c>
      <c r="D401" s="48">
        <v>0.17620069016655299</v>
      </c>
      <c r="E401" s="49">
        <f>D401/D403</f>
        <v>0.11746712677770195</v>
      </c>
      <c r="G401" s="72"/>
      <c r="H401" s="47" t="s">
        <v>271</v>
      </c>
      <c r="I401" s="48">
        <v>30891.505000000001</v>
      </c>
      <c r="J401" s="48">
        <v>0.17620069016655299</v>
      </c>
      <c r="K401" s="49">
        <f>D401/D403</f>
        <v>0.11746712677770195</v>
      </c>
    </row>
    <row r="402" spans="1:11" ht="15" customHeight="1" x14ac:dyDescent="0.25">
      <c r="A402" s="72"/>
      <c r="B402" s="47" t="s">
        <v>272</v>
      </c>
      <c r="C402" s="48">
        <v>102230.85</v>
      </c>
      <c r="D402" s="48">
        <v>0.58311002737850803</v>
      </c>
      <c r="E402" s="49">
        <f>D402/D403</f>
        <v>0.38874001825233856</v>
      </c>
      <c r="G402" s="72"/>
      <c r="H402" s="47" t="s">
        <v>272</v>
      </c>
      <c r="I402" s="48">
        <v>102230.85</v>
      </c>
      <c r="J402" s="48">
        <v>0.58311002737850803</v>
      </c>
      <c r="K402" s="49">
        <f>D402/D403</f>
        <v>0.38874001825233856</v>
      </c>
    </row>
    <row r="403" spans="1:11" s="4" customFormat="1" ht="15" customHeight="1" x14ac:dyDescent="0.25">
      <c r="A403" s="44"/>
      <c r="B403" s="44" t="s">
        <v>277</v>
      </c>
      <c r="C403" s="45">
        <f>SUM(C394:C402)</f>
        <v>262980</v>
      </c>
      <c r="D403" s="45">
        <f>SUM(D394:D402)</f>
        <v>1.5000000000000004</v>
      </c>
      <c r="E403" s="46">
        <f>SUM(E394:E402)</f>
        <v>1.0000000000000002</v>
      </c>
      <c r="G403" s="44"/>
      <c r="H403" s="44" t="s">
        <v>277</v>
      </c>
      <c r="I403" s="45">
        <f>SUM(I394:I402)</f>
        <v>262980</v>
      </c>
      <c r="J403" s="45">
        <f>SUM(J394:J402)</f>
        <v>1.5000000000000004</v>
      </c>
      <c r="K403" s="46">
        <f>SUM(K394:K402)</f>
        <v>1.0000000000000002</v>
      </c>
    </row>
    <row r="405" spans="1:11" s="5" customFormat="1" ht="30" customHeight="1" x14ac:dyDescent="0.25">
      <c r="A405" s="30" t="s">
        <v>343</v>
      </c>
      <c r="B405" s="30" t="s">
        <v>483</v>
      </c>
      <c r="C405" s="35" t="s">
        <v>496</v>
      </c>
      <c r="D405" s="35" t="s">
        <v>497</v>
      </c>
      <c r="E405" s="35" t="s">
        <v>498</v>
      </c>
      <c r="G405" s="30" t="s">
        <v>343</v>
      </c>
      <c r="H405" s="30" t="s">
        <v>483</v>
      </c>
      <c r="I405" s="35" t="s">
        <v>496</v>
      </c>
      <c r="J405" s="35" t="s">
        <v>497</v>
      </c>
      <c r="K405" s="35" t="s">
        <v>498</v>
      </c>
    </row>
    <row r="406" spans="1:11" ht="15" customHeight="1" x14ac:dyDescent="0.25">
      <c r="A406" s="72" t="s">
        <v>157</v>
      </c>
      <c r="B406" s="47" t="s">
        <v>264</v>
      </c>
      <c r="C406" s="48">
        <v>16392.5</v>
      </c>
      <c r="D406" s="48">
        <v>9.35004563084645E-2</v>
      </c>
      <c r="E406" s="49">
        <f>D406/D415</f>
        <v>6.2333637538976312E-2</v>
      </c>
      <c r="G406" s="72" t="s">
        <v>133</v>
      </c>
      <c r="H406" s="47" t="s">
        <v>264</v>
      </c>
      <c r="I406" s="48">
        <v>13113.995000000001</v>
      </c>
      <c r="J406" s="48">
        <v>7.48003365274926E-2</v>
      </c>
      <c r="K406" s="49">
        <f>D406/D415</f>
        <v>6.2333637538976312E-2</v>
      </c>
    </row>
    <row r="407" spans="1:11" ht="15" customHeight="1" x14ac:dyDescent="0.25">
      <c r="A407" s="72"/>
      <c r="B407" s="47" t="s">
        <v>265</v>
      </c>
      <c r="C407" s="48">
        <v>1577.92</v>
      </c>
      <c r="D407" s="48">
        <v>9.0002281542322597E-3</v>
      </c>
      <c r="E407" s="49">
        <f>D407/D415</f>
        <v>6.0001521028215047E-3</v>
      </c>
      <c r="G407" s="72"/>
      <c r="H407" s="47" t="s">
        <v>265</v>
      </c>
      <c r="I407" s="48">
        <v>1262.325</v>
      </c>
      <c r="J407" s="48">
        <v>7.2001197809719404E-3</v>
      </c>
      <c r="K407" s="49">
        <f>D407/D415</f>
        <v>6.0001521028215047E-3</v>
      </c>
    </row>
    <row r="408" spans="1:11" ht="15" customHeight="1" x14ac:dyDescent="0.25">
      <c r="A408" s="72"/>
      <c r="B408" s="47" t="s">
        <v>266</v>
      </c>
      <c r="C408" s="48">
        <v>23204.185000000001</v>
      </c>
      <c r="D408" s="48">
        <v>0.13235332534793501</v>
      </c>
      <c r="E408" s="49">
        <f>D408/D415</f>
        <v>8.8235550231956644E-2</v>
      </c>
      <c r="G408" s="72"/>
      <c r="H408" s="47" t="s">
        <v>266</v>
      </c>
      <c r="I408" s="48">
        <v>18563.345000000001</v>
      </c>
      <c r="J408" s="48">
        <v>0.105882643166781</v>
      </c>
      <c r="K408" s="49">
        <f>D408/D415</f>
        <v>8.8235550231956644E-2</v>
      </c>
    </row>
    <row r="409" spans="1:11" ht="15" customHeight="1" x14ac:dyDescent="0.25">
      <c r="A409" s="72"/>
      <c r="B409" s="47" t="s">
        <v>267</v>
      </c>
      <c r="C409" s="48">
        <v>20668.41</v>
      </c>
      <c r="D409" s="48">
        <v>0.117889630390144</v>
      </c>
      <c r="E409" s="49">
        <f>D409/D415</f>
        <v>7.8593086926762645E-2</v>
      </c>
      <c r="G409" s="72"/>
      <c r="H409" s="47" t="s">
        <v>267</v>
      </c>
      <c r="I409" s="48">
        <v>16534.735000000001</v>
      </c>
      <c r="J409" s="48">
        <v>9.4311744239105599E-2</v>
      </c>
      <c r="K409" s="49">
        <f>D409/D415</f>
        <v>7.8593086926762645E-2</v>
      </c>
    </row>
    <row r="410" spans="1:11" ht="15" customHeight="1" x14ac:dyDescent="0.25">
      <c r="A410" s="72"/>
      <c r="B410" s="47" t="s">
        <v>268</v>
      </c>
      <c r="C410" s="48">
        <v>23546.435000000001</v>
      </c>
      <c r="D410" s="48">
        <v>0.134305469997718</v>
      </c>
      <c r="E410" s="49">
        <f>D410/D415</f>
        <v>8.9536979998478636E-2</v>
      </c>
      <c r="G410" s="72"/>
      <c r="H410" s="47" t="s">
        <v>268</v>
      </c>
      <c r="I410" s="48">
        <v>18837.150000000001</v>
      </c>
      <c r="J410" s="48">
        <v>0.10744438740588599</v>
      </c>
      <c r="K410" s="49">
        <f>D410/D415</f>
        <v>8.9536979998478636E-2</v>
      </c>
    </row>
    <row r="411" spans="1:11" ht="15" customHeight="1" x14ac:dyDescent="0.25">
      <c r="A411" s="72"/>
      <c r="B411" s="47" t="s">
        <v>269</v>
      </c>
      <c r="C411" s="48">
        <v>40003.379999999997</v>
      </c>
      <c r="D411" s="48">
        <v>0.228173511293635</v>
      </c>
      <c r="E411" s="49">
        <f>D411/D415</f>
        <v>0.15211567419575661</v>
      </c>
      <c r="G411" s="72"/>
      <c r="H411" s="47" t="s">
        <v>269</v>
      </c>
      <c r="I411" s="48">
        <v>32002.705000000002</v>
      </c>
      <c r="J411" s="48">
        <v>0.18253881473876299</v>
      </c>
      <c r="K411" s="49">
        <f>D411/D415</f>
        <v>0.15211567419575661</v>
      </c>
    </row>
    <row r="412" spans="1:11" ht="15" customHeight="1" x14ac:dyDescent="0.25">
      <c r="A412" s="72"/>
      <c r="B412" s="47" t="s">
        <v>270</v>
      </c>
      <c r="C412" s="48">
        <v>4464.8149999999996</v>
      </c>
      <c r="D412" s="48">
        <v>2.5466660962810899E-2</v>
      </c>
      <c r="E412" s="49">
        <f>D412/D415</f>
        <v>1.697777397520726E-2</v>
      </c>
      <c r="G412" s="72"/>
      <c r="H412" s="47" t="s">
        <v>270</v>
      </c>
      <c r="I412" s="48">
        <v>3571.8649999999998</v>
      </c>
      <c r="J412" s="48">
        <v>2.0373402920374199E-2</v>
      </c>
      <c r="K412" s="49">
        <f>D412/D415</f>
        <v>1.697777397520726E-2</v>
      </c>
    </row>
    <row r="413" spans="1:11" ht="15" customHeight="1" x14ac:dyDescent="0.25">
      <c r="A413" s="72"/>
      <c r="B413" s="47" t="s">
        <v>271</v>
      </c>
      <c r="C413" s="48">
        <v>30891.505000000001</v>
      </c>
      <c r="D413" s="48">
        <v>0.17620069016655299</v>
      </c>
      <c r="E413" s="49">
        <f>D413/D415</f>
        <v>0.11746712677770195</v>
      </c>
      <c r="G413" s="72"/>
      <c r="H413" s="47" t="s">
        <v>271</v>
      </c>
      <c r="I413" s="48">
        <v>24713.195</v>
      </c>
      <c r="J413" s="48">
        <v>0.14096050079854</v>
      </c>
      <c r="K413" s="49">
        <f>D413/D415</f>
        <v>0.11746712677770195</v>
      </c>
    </row>
    <row r="414" spans="1:11" ht="15" customHeight="1" x14ac:dyDescent="0.25">
      <c r="A414" s="72"/>
      <c r="B414" s="47" t="s">
        <v>272</v>
      </c>
      <c r="C414" s="48">
        <v>102230.85</v>
      </c>
      <c r="D414" s="48">
        <v>0.58311002737850803</v>
      </c>
      <c r="E414" s="49">
        <f>D414/D415</f>
        <v>0.38874001825233856</v>
      </c>
      <c r="G414" s="72"/>
      <c r="H414" s="47" t="s">
        <v>272</v>
      </c>
      <c r="I414" s="48">
        <v>81784.684999999998</v>
      </c>
      <c r="J414" s="48">
        <v>0.46648805042208502</v>
      </c>
      <c r="K414" s="49">
        <f>D414/D415</f>
        <v>0.38874001825233856</v>
      </c>
    </row>
    <row r="415" spans="1:11" s="4" customFormat="1" ht="15" customHeight="1" x14ac:dyDescent="0.25">
      <c r="A415" s="44"/>
      <c r="B415" s="44" t="s">
        <v>277</v>
      </c>
      <c r="C415" s="45">
        <f>SUM(C406:C414)</f>
        <v>262980</v>
      </c>
      <c r="D415" s="45">
        <f>SUM(D406:D414)</f>
        <v>1.5000000000000004</v>
      </c>
      <c r="E415" s="46">
        <f>SUM(E406:E414)</f>
        <v>1.0000000000000002</v>
      </c>
      <c r="G415" s="44"/>
      <c r="H415" s="44" t="s">
        <v>277</v>
      </c>
      <c r="I415" s="45">
        <f>SUM(I406:I414)</f>
        <v>210384</v>
      </c>
      <c r="J415" s="45">
        <f>SUM(J406:J414)</f>
        <v>1.1999999999999993</v>
      </c>
      <c r="K415" s="46">
        <f>SUM(K406:K414)</f>
        <v>1.0000000000000002</v>
      </c>
    </row>
    <row r="417" spans="1:11" s="5" customFormat="1" ht="30" customHeight="1" x14ac:dyDescent="0.25">
      <c r="A417" s="30" t="s">
        <v>343</v>
      </c>
      <c r="B417" s="30" t="s">
        <v>483</v>
      </c>
      <c r="C417" s="35" t="s">
        <v>496</v>
      </c>
      <c r="D417" s="35" t="s">
        <v>497</v>
      </c>
      <c r="E417" s="35" t="s">
        <v>498</v>
      </c>
      <c r="G417" s="30" t="s">
        <v>343</v>
      </c>
      <c r="H417" s="30" t="s">
        <v>483</v>
      </c>
      <c r="I417" s="35" t="s">
        <v>496</v>
      </c>
      <c r="J417" s="35" t="s">
        <v>497</v>
      </c>
      <c r="K417" s="35" t="s">
        <v>498</v>
      </c>
    </row>
    <row r="418" spans="1:11" ht="15" customHeight="1" x14ac:dyDescent="0.25">
      <c r="A418" s="72" t="s">
        <v>135</v>
      </c>
      <c r="B418" s="47" t="s">
        <v>264</v>
      </c>
      <c r="C418" s="48">
        <v>13113.995000000001</v>
      </c>
      <c r="D418" s="48">
        <v>7.48003365274926E-2</v>
      </c>
      <c r="E418" s="49">
        <f>D418/D427</f>
        <v>6.2333613772910537E-2</v>
      </c>
      <c r="G418" s="72" t="s">
        <v>137</v>
      </c>
      <c r="H418" s="47" t="s">
        <v>264</v>
      </c>
      <c r="I418" s="48">
        <v>14206.825000000001</v>
      </c>
      <c r="J418" s="48">
        <v>8.1033681268537494E-2</v>
      </c>
      <c r="K418" s="49">
        <f>D418/D427</f>
        <v>6.2333613772910537E-2</v>
      </c>
    </row>
    <row r="419" spans="1:11" ht="15" customHeight="1" x14ac:dyDescent="0.25">
      <c r="A419" s="72"/>
      <c r="B419" s="47" t="s">
        <v>265</v>
      </c>
      <c r="C419" s="48">
        <v>1262.325</v>
      </c>
      <c r="D419" s="48">
        <v>7.2001197809719404E-3</v>
      </c>
      <c r="E419" s="49">
        <f>D419/D427</f>
        <v>6.0000998174766203E-3</v>
      </c>
      <c r="G419" s="72"/>
      <c r="H419" s="47" t="s">
        <v>265</v>
      </c>
      <c r="I419" s="48">
        <v>1367.52</v>
      </c>
      <c r="J419" s="48">
        <v>7.8001368925393602E-3</v>
      </c>
      <c r="K419" s="49">
        <f>D419/D427</f>
        <v>6.0000998174766203E-3</v>
      </c>
    </row>
    <row r="420" spans="1:11" ht="15" customHeight="1" x14ac:dyDescent="0.25">
      <c r="A420" s="72"/>
      <c r="B420" s="47" t="s">
        <v>266</v>
      </c>
      <c r="C420" s="48">
        <v>18563.345000000001</v>
      </c>
      <c r="D420" s="48">
        <v>0.105882643166781</v>
      </c>
      <c r="E420" s="49">
        <f>D420/D427</f>
        <v>8.823553597231755E-2</v>
      </c>
      <c r="G420" s="72"/>
      <c r="H420" s="47" t="s">
        <v>266</v>
      </c>
      <c r="I420" s="48">
        <v>20110.285</v>
      </c>
      <c r="J420" s="48">
        <v>0.114706165868127</v>
      </c>
      <c r="K420" s="49">
        <f>D420/D427</f>
        <v>8.823553597231755E-2</v>
      </c>
    </row>
    <row r="421" spans="1:11" ht="15" customHeight="1" x14ac:dyDescent="0.25">
      <c r="A421" s="72"/>
      <c r="B421" s="47" t="s">
        <v>267</v>
      </c>
      <c r="C421" s="48">
        <v>16534.735000000001</v>
      </c>
      <c r="D421" s="48">
        <v>9.4311744239105599E-2</v>
      </c>
      <c r="E421" s="49">
        <f>D421/D427</f>
        <v>7.8593120199254712E-2</v>
      </c>
      <c r="G421" s="72"/>
      <c r="H421" s="47" t="s">
        <v>267</v>
      </c>
      <c r="I421" s="48">
        <v>17912.62</v>
      </c>
      <c r="J421" s="48">
        <v>0.10217100159707999</v>
      </c>
      <c r="K421" s="49">
        <f>D421/D427</f>
        <v>7.8593120199254712E-2</v>
      </c>
    </row>
    <row r="422" spans="1:11" ht="15" customHeight="1" x14ac:dyDescent="0.25">
      <c r="A422" s="72"/>
      <c r="B422" s="47" t="s">
        <v>268</v>
      </c>
      <c r="C422" s="48">
        <v>18837.150000000001</v>
      </c>
      <c r="D422" s="48">
        <v>0.10744438740588599</v>
      </c>
      <c r="E422" s="49">
        <f>D422/D427</f>
        <v>8.9536989504905046E-2</v>
      </c>
      <c r="G422" s="72"/>
      <c r="H422" s="47" t="s">
        <v>268</v>
      </c>
      <c r="I422" s="48">
        <v>20406.91</v>
      </c>
      <c r="J422" s="48">
        <v>0.116398072096737</v>
      </c>
      <c r="K422" s="49">
        <f>D422/D427</f>
        <v>8.9536989504905046E-2</v>
      </c>
    </row>
    <row r="423" spans="1:11" ht="15" customHeight="1" x14ac:dyDescent="0.25">
      <c r="A423" s="72"/>
      <c r="B423" s="47" t="s">
        <v>269</v>
      </c>
      <c r="C423" s="48">
        <v>32002.705000000002</v>
      </c>
      <c r="D423" s="48">
        <v>0.18253881473876299</v>
      </c>
      <c r="E423" s="49">
        <f>D423/D427</f>
        <v>0.15211567894896924</v>
      </c>
      <c r="G423" s="72"/>
      <c r="H423" s="47" t="s">
        <v>269</v>
      </c>
      <c r="I423" s="48">
        <v>34669.605000000003</v>
      </c>
      <c r="J423" s="48">
        <v>0.197750427789185</v>
      </c>
      <c r="K423" s="49">
        <f>D423/D427</f>
        <v>0.15211567894896924</v>
      </c>
    </row>
    <row r="424" spans="1:11" ht="15" customHeight="1" x14ac:dyDescent="0.25">
      <c r="A424" s="72"/>
      <c r="B424" s="47" t="s">
        <v>270</v>
      </c>
      <c r="C424" s="48">
        <v>3571.8649999999998</v>
      </c>
      <c r="D424" s="48">
        <v>2.0373402920374199E-2</v>
      </c>
      <c r="E424" s="49">
        <f>D424/D427</f>
        <v>1.6977835766978509E-2</v>
      </c>
      <c r="G424" s="72"/>
      <c r="H424" s="47" t="s">
        <v>270</v>
      </c>
      <c r="I424" s="48">
        <v>3869.51</v>
      </c>
      <c r="J424" s="48">
        <v>2.20711270819074E-2</v>
      </c>
      <c r="K424" s="49">
        <f>D424/D427</f>
        <v>1.6977835766978509E-2</v>
      </c>
    </row>
    <row r="425" spans="1:11" ht="15" customHeight="1" x14ac:dyDescent="0.25">
      <c r="A425" s="72"/>
      <c r="B425" s="47" t="s">
        <v>271</v>
      </c>
      <c r="C425" s="48">
        <v>24713.195</v>
      </c>
      <c r="D425" s="48">
        <v>0.14096050079854</v>
      </c>
      <c r="E425" s="49">
        <f>D425/D427</f>
        <v>0.1174670839987834</v>
      </c>
      <c r="G425" s="72"/>
      <c r="H425" s="47" t="s">
        <v>271</v>
      </c>
      <c r="I425" s="48">
        <v>26772.625</v>
      </c>
      <c r="J425" s="48">
        <v>0.15270719256217199</v>
      </c>
      <c r="K425" s="49">
        <f>D425/D427</f>
        <v>0.1174670839987834</v>
      </c>
    </row>
    <row r="426" spans="1:11" ht="15" customHeight="1" x14ac:dyDescent="0.25">
      <c r="A426" s="72"/>
      <c r="B426" s="47" t="s">
        <v>272</v>
      </c>
      <c r="C426" s="48">
        <v>81784.684999999998</v>
      </c>
      <c r="D426" s="48">
        <v>0.46648805042208502</v>
      </c>
      <c r="E426" s="49">
        <f>D426/D427</f>
        <v>0.3887400420184044</v>
      </c>
      <c r="G426" s="72"/>
      <c r="H426" s="47" t="s">
        <v>272</v>
      </c>
      <c r="I426" s="48">
        <v>88600.1</v>
      </c>
      <c r="J426" s="48">
        <v>0.50536219484371403</v>
      </c>
      <c r="K426" s="49">
        <f>D426/D427</f>
        <v>0.3887400420184044</v>
      </c>
    </row>
    <row r="427" spans="1:11" s="4" customFormat="1" ht="15" customHeight="1" x14ac:dyDescent="0.25">
      <c r="A427" s="44"/>
      <c r="B427" s="44" t="s">
        <v>277</v>
      </c>
      <c r="C427" s="45">
        <f>SUM(C418:C426)</f>
        <v>210384</v>
      </c>
      <c r="D427" s="45">
        <f>SUM(D418:D426)</f>
        <v>1.1999999999999993</v>
      </c>
      <c r="E427" s="46">
        <f>SUM(E418:E426)</f>
        <v>1</v>
      </c>
      <c r="G427" s="44"/>
      <c r="H427" s="44" t="s">
        <v>277</v>
      </c>
      <c r="I427" s="45">
        <f>SUM(I418:I426)</f>
        <v>227916.00000000003</v>
      </c>
      <c r="J427" s="45">
        <f>SUM(J418:J426)</f>
        <v>1.2999999999999994</v>
      </c>
      <c r="K427" s="46">
        <f>SUM(K418:K426)</f>
        <v>1</v>
      </c>
    </row>
    <row r="429" spans="1:11" s="5" customFormat="1" ht="30" customHeight="1" x14ac:dyDescent="0.25">
      <c r="A429" s="30" t="s">
        <v>343</v>
      </c>
      <c r="B429" s="30" t="s">
        <v>483</v>
      </c>
      <c r="C429" s="35" t="s">
        <v>496</v>
      </c>
      <c r="D429" s="35" t="s">
        <v>497</v>
      </c>
      <c r="E429" s="35" t="s">
        <v>498</v>
      </c>
      <c r="G429" s="30" t="s">
        <v>343</v>
      </c>
      <c r="H429" s="30" t="s">
        <v>483</v>
      </c>
      <c r="I429" s="35" t="s">
        <v>496</v>
      </c>
      <c r="J429" s="35" t="s">
        <v>497</v>
      </c>
      <c r="K429" s="35" t="s">
        <v>498</v>
      </c>
    </row>
    <row r="430" spans="1:11" ht="15" customHeight="1" x14ac:dyDescent="0.25">
      <c r="A430" s="72" t="s">
        <v>139</v>
      </c>
      <c r="B430" s="47" t="s">
        <v>264</v>
      </c>
      <c r="C430" s="48">
        <v>13113.995000000001</v>
      </c>
      <c r="D430" s="48">
        <v>7.48003365274926E-2</v>
      </c>
      <c r="E430" s="49">
        <f>D430/D439</f>
        <v>6.2333613772910537E-2</v>
      </c>
      <c r="G430" s="72" t="s">
        <v>141</v>
      </c>
      <c r="H430" s="47" t="s">
        <v>264</v>
      </c>
      <c r="I430" s="48">
        <v>13113.995000000001</v>
      </c>
      <c r="J430" s="48">
        <v>7.48003365274926E-2</v>
      </c>
      <c r="K430" s="49">
        <f>D430/D439</f>
        <v>6.2333613772910537E-2</v>
      </c>
    </row>
    <row r="431" spans="1:11" ht="15" customHeight="1" x14ac:dyDescent="0.25">
      <c r="A431" s="72"/>
      <c r="B431" s="47" t="s">
        <v>265</v>
      </c>
      <c r="C431" s="48">
        <v>1262.325</v>
      </c>
      <c r="D431" s="48">
        <v>7.2001197809719404E-3</v>
      </c>
      <c r="E431" s="49">
        <f>D431/D439</f>
        <v>6.0000998174766203E-3</v>
      </c>
      <c r="G431" s="72"/>
      <c r="H431" s="47" t="s">
        <v>265</v>
      </c>
      <c r="I431" s="48">
        <v>1262.325</v>
      </c>
      <c r="J431" s="48">
        <v>7.2001197809719404E-3</v>
      </c>
      <c r="K431" s="49">
        <f>D431/D439</f>
        <v>6.0000998174766203E-3</v>
      </c>
    </row>
    <row r="432" spans="1:11" ht="15" customHeight="1" x14ac:dyDescent="0.25">
      <c r="A432" s="72"/>
      <c r="B432" s="47" t="s">
        <v>266</v>
      </c>
      <c r="C432" s="48">
        <v>18563.345000000001</v>
      </c>
      <c r="D432" s="48">
        <v>0.105882643166781</v>
      </c>
      <c r="E432" s="49">
        <f>D432/D439</f>
        <v>8.823553597231755E-2</v>
      </c>
      <c r="G432" s="72"/>
      <c r="H432" s="47" t="s">
        <v>266</v>
      </c>
      <c r="I432" s="48">
        <v>18563.345000000001</v>
      </c>
      <c r="J432" s="48">
        <v>0.105882643166781</v>
      </c>
      <c r="K432" s="49">
        <f>D432/D439</f>
        <v>8.823553597231755E-2</v>
      </c>
    </row>
    <row r="433" spans="1:11" ht="15" customHeight="1" x14ac:dyDescent="0.25">
      <c r="A433" s="72"/>
      <c r="B433" s="47" t="s">
        <v>267</v>
      </c>
      <c r="C433" s="48">
        <v>16534.735000000001</v>
      </c>
      <c r="D433" s="48">
        <v>9.4311744239105599E-2</v>
      </c>
      <c r="E433" s="49">
        <f>D433/D439</f>
        <v>7.8593120199254712E-2</v>
      </c>
      <c r="G433" s="72"/>
      <c r="H433" s="47" t="s">
        <v>267</v>
      </c>
      <c r="I433" s="48">
        <v>16534.735000000001</v>
      </c>
      <c r="J433" s="48">
        <v>9.4311744239105599E-2</v>
      </c>
      <c r="K433" s="49">
        <f>D433/D439</f>
        <v>7.8593120199254712E-2</v>
      </c>
    </row>
    <row r="434" spans="1:11" ht="15" customHeight="1" x14ac:dyDescent="0.25">
      <c r="A434" s="72"/>
      <c r="B434" s="47" t="s">
        <v>268</v>
      </c>
      <c r="C434" s="48">
        <v>18837.150000000001</v>
      </c>
      <c r="D434" s="48">
        <v>0.10744438740588599</v>
      </c>
      <c r="E434" s="49">
        <f>D434/D439</f>
        <v>8.9536989504905046E-2</v>
      </c>
      <c r="G434" s="72"/>
      <c r="H434" s="47" t="s">
        <v>268</v>
      </c>
      <c r="I434" s="48">
        <v>18837.150000000001</v>
      </c>
      <c r="J434" s="48">
        <v>0.10744438740588599</v>
      </c>
      <c r="K434" s="49">
        <f>D434/D439</f>
        <v>8.9536989504905046E-2</v>
      </c>
    </row>
    <row r="435" spans="1:11" ht="15" customHeight="1" x14ac:dyDescent="0.25">
      <c r="A435" s="72"/>
      <c r="B435" s="47" t="s">
        <v>269</v>
      </c>
      <c r="C435" s="48">
        <v>32002.705000000002</v>
      </c>
      <c r="D435" s="48">
        <v>0.18253881473876299</v>
      </c>
      <c r="E435" s="49">
        <f>D435/D439</f>
        <v>0.15211567894896924</v>
      </c>
      <c r="G435" s="72"/>
      <c r="H435" s="47" t="s">
        <v>269</v>
      </c>
      <c r="I435" s="48">
        <v>32002.705000000002</v>
      </c>
      <c r="J435" s="48">
        <v>0.18253881473876299</v>
      </c>
      <c r="K435" s="49">
        <f>D435/D439</f>
        <v>0.15211567894896924</v>
      </c>
    </row>
    <row r="436" spans="1:11" ht="15" customHeight="1" x14ac:dyDescent="0.25">
      <c r="A436" s="72"/>
      <c r="B436" s="47" t="s">
        <v>270</v>
      </c>
      <c r="C436" s="48">
        <v>3571.8649999999998</v>
      </c>
      <c r="D436" s="48">
        <v>2.0373402920374199E-2</v>
      </c>
      <c r="E436" s="49">
        <f>D436/D439</f>
        <v>1.6977835766978509E-2</v>
      </c>
      <c r="G436" s="72"/>
      <c r="H436" s="47" t="s">
        <v>270</v>
      </c>
      <c r="I436" s="48">
        <v>3571.8649999999998</v>
      </c>
      <c r="J436" s="48">
        <v>2.0373402920374199E-2</v>
      </c>
      <c r="K436" s="49">
        <f>D436/D439</f>
        <v>1.6977835766978509E-2</v>
      </c>
    </row>
    <row r="437" spans="1:11" ht="15" customHeight="1" x14ac:dyDescent="0.25">
      <c r="A437" s="72"/>
      <c r="B437" s="47" t="s">
        <v>271</v>
      </c>
      <c r="C437" s="48">
        <v>24713.195</v>
      </c>
      <c r="D437" s="48">
        <v>0.14096050079854</v>
      </c>
      <c r="E437" s="49">
        <f>D437/D439</f>
        <v>0.1174670839987834</v>
      </c>
      <c r="G437" s="72"/>
      <c r="H437" s="47" t="s">
        <v>271</v>
      </c>
      <c r="I437" s="48">
        <v>24713.195</v>
      </c>
      <c r="J437" s="48">
        <v>0.14096050079854</v>
      </c>
      <c r="K437" s="49">
        <f>D437/D439</f>
        <v>0.1174670839987834</v>
      </c>
    </row>
    <row r="438" spans="1:11" ht="15" customHeight="1" x14ac:dyDescent="0.25">
      <c r="A438" s="72"/>
      <c r="B438" s="47" t="s">
        <v>272</v>
      </c>
      <c r="C438" s="48">
        <v>81784.684999999998</v>
      </c>
      <c r="D438" s="48">
        <v>0.46648805042208502</v>
      </c>
      <c r="E438" s="49">
        <f>D438/D439</f>
        <v>0.3887400420184044</v>
      </c>
      <c r="G438" s="72"/>
      <c r="H438" s="47" t="s">
        <v>272</v>
      </c>
      <c r="I438" s="48">
        <v>81784.684999999998</v>
      </c>
      <c r="J438" s="48">
        <v>0.46648805042208502</v>
      </c>
      <c r="K438" s="49">
        <f>D438/D439</f>
        <v>0.3887400420184044</v>
      </c>
    </row>
    <row r="439" spans="1:11" s="4" customFormat="1" ht="15" customHeight="1" x14ac:dyDescent="0.25">
      <c r="A439" s="44"/>
      <c r="B439" s="44" t="s">
        <v>277</v>
      </c>
      <c r="C439" s="45">
        <f>SUM(C430:C438)</f>
        <v>210384</v>
      </c>
      <c r="D439" s="45">
        <f>SUM(D430:D438)</f>
        <v>1.1999999999999993</v>
      </c>
      <c r="E439" s="46">
        <f>SUM(E430:E438)</f>
        <v>1</v>
      </c>
      <c r="G439" s="44"/>
      <c r="H439" s="44" t="s">
        <v>277</v>
      </c>
      <c r="I439" s="45">
        <f>SUM(I430:I438)</f>
        <v>210384</v>
      </c>
      <c r="J439" s="45">
        <f>SUM(J430:J438)</f>
        <v>1.1999999999999993</v>
      </c>
      <c r="K439" s="46">
        <f>SUM(K430:K438)</f>
        <v>1</v>
      </c>
    </row>
    <row r="441" spans="1:11" s="43" customFormat="1" ht="15" customHeight="1" x14ac:dyDescent="0.25">
      <c r="A441" s="73" t="s">
        <v>278</v>
      </c>
      <c r="B441" s="73"/>
      <c r="C441" s="73"/>
      <c r="D441" s="73"/>
      <c r="E441" s="73"/>
      <c r="F441" s="73"/>
      <c r="G441" s="73"/>
      <c r="H441" s="73"/>
      <c r="I441" s="73"/>
      <c r="J441" s="73"/>
      <c r="K441" s="73"/>
    </row>
    <row r="443" spans="1:11" s="4" customFormat="1" ht="15" customHeight="1" x14ac:dyDescent="0.25">
      <c r="A443" s="68" t="s">
        <v>249</v>
      </c>
      <c r="B443" s="68"/>
      <c r="C443" s="68"/>
      <c r="D443" s="68"/>
      <c r="E443" s="68"/>
      <c r="F443" s="68"/>
      <c r="G443" s="68"/>
      <c r="H443" s="68"/>
      <c r="I443" s="68"/>
      <c r="J443" s="68"/>
      <c r="K443" s="68"/>
    </row>
    <row r="444" spans="1:11" s="5" customFormat="1" ht="30" customHeight="1" x14ac:dyDescent="0.25">
      <c r="A444" s="30" t="s">
        <v>343</v>
      </c>
      <c r="B444" s="30" t="s">
        <v>483</v>
      </c>
      <c r="C444" s="35" t="s">
        <v>496</v>
      </c>
      <c r="D444" s="35" t="s">
        <v>497</v>
      </c>
      <c r="E444" s="35" t="s">
        <v>498</v>
      </c>
      <c r="G444" s="30" t="s">
        <v>343</v>
      </c>
      <c r="H444" s="30" t="s">
        <v>483</v>
      </c>
      <c r="I444" s="35" t="s">
        <v>496</v>
      </c>
      <c r="J444" s="35" t="s">
        <v>497</v>
      </c>
      <c r="K444" s="35" t="s">
        <v>498</v>
      </c>
    </row>
    <row r="445" spans="1:11" ht="15" customHeight="1" x14ac:dyDescent="0.25">
      <c r="A445" s="72" t="s">
        <v>168</v>
      </c>
      <c r="B445" s="47" t="s">
        <v>264</v>
      </c>
      <c r="C445" s="48">
        <v>28413.665000000001</v>
      </c>
      <c r="D445" s="48">
        <v>0.162067448094912</v>
      </c>
      <c r="E445" s="49">
        <f>D445/D454</f>
        <v>6.2333633882658446E-2</v>
      </c>
      <c r="G445" s="72" t="s">
        <v>170</v>
      </c>
      <c r="H445" s="47" t="s">
        <v>264</v>
      </c>
      <c r="I445" s="48">
        <v>28413.665000000001</v>
      </c>
      <c r="J445" s="48">
        <v>0.162067448094912</v>
      </c>
      <c r="K445" s="49">
        <f>D445/D454</f>
        <v>6.2333633882658446E-2</v>
      </c>
    </row>
    <row r="446" spans="1:11" ht="15" customHeight="1" x14ac:dyDescent="0.25">
      <c r="A446" s="72"/>
      <c r="B446" s="47" t="s">
        <v>265</v>
      </c>
      <c r="C446" s="48">
        <v>2735.05</v>
      </c>
      <c r="D446" s="48">
        <v>1.56003308236368E-2</v>
      </c>
      <c r="E446" s="49">
        <f>D446/D454</f>
        <v>6.0001272398603062E-3</v>
      </c>
      <c r="G446" s="72"/>
      <c r="H446" s="47" t="s">
        <v>265</v>
      </c>
      <c r="I446" s="48">
        <v>2735.05</v>
      </c>
      <c r="J446" s="48">
        <v>1.56003308236368E-2</v>
      </c>
      <c r="K446" s="49">
        <f>D446/D454</f>
        <v>6.0001272398603062E-3</v>
      </c>
    </row>
    <row r="447" spans="1:11" ht="15" customHeight="1" x14ac:dyDescent="0.25">
      <c r="A447" s="72"/>
      <c r="B447" s="47" t="s">
        <v>266</v>
      </c>
      <c r="C447" s="48">
        <v>40220.589999999997</v>
      </c>
      <c r="D447" s="48">
        <v>0.22941244581337</v>
      </c>
      <c r="E447" s="49">
        <f>D447/D454</f>
        <v>8.8235556082065361E-2</v>
      </c>
      <c r="G447" s="72"/>
      <c r="H447" s="47" t="s">
        <v>266</v>
      </c>
      <c r="I447" s="48">
        <v>40220.589999999997</v>
      </c>
      <c r="J447" s="48">
        <v>0.22941244581337</v>
      </c>
      <c r="K447" s="49">
        <f>D447/D454</f>
        <v>8.8235556082065361E-2</v>
      </c>
    </row>
    <row r="448" spans="1:11" ht="15" customHeight="1" x14ac:dyDescent="0.25">
      <c r="A448" s="72"/>
      <c r="B448" s="47" t="s">
        <v>267</v>
      </c>
      <c r="C448" s="48">
        <v>35825.245000000003</v>
      </c>
      <c r="D448" s="48">
        <v>0.20434203171343801</v>
      </c>
      <c r="E448" s="49">
        <f>D448/D454</f>
        <v>7.8593089120553059E-2</v>
      </c>
      <c r="G448" s="72"/>
      <c r="H448" s="47" t="s">
        <v>267</v>
      </c>
      <c r="I448" s="48">
        <v>35825.245000000003</v>
      </c>
      <c r="J448" s="48">
        <v>0.20434203171343801</v>
      </c>
      <c r="K448" s="49">
        <f>D448/D454</f>
        <v>7.8593089120553059E-2</v>
      </c>
    </row>
    <row r="449" spans="1:11" ht="15" customHeight="1" x14ac:dyDescent="0.25">
      <c r="A449" s="72"/>
      <c r="B449" s="47" t="s">
        <v>268</v>
      </c>
      <c r="C449" s="48">
        <v>40813.815000000002</v>
      </c>
      <c r="D449" s="48">
        <v>0.232796115674196</v>
      </c>
      <c r="E449" s="49">
        <f>D449/D454</f>
        <v>8.9536967566998443E-2</v>
      </c>
      <c r="G449" s="72"/>
      <c r="H449" s="47" t="s">
        <v>268</v>
      </c>
      <c r="I449" s="48">
        <v>40813.815000000002</v>
      </c>
      <c r="J449" s="48">
        <v>0.232796115674196</v>
      </c>
      <c r="K449" s="49">
        <f>D449/D454</f>
        <v>8.9536967566998443E-2</v>
      </c>
    </row>
    <row r="450" spans="1:11" ht="15" customHeight="1" x14ac:dyDescent="0.25">
      <c r="A450" s="72"/>
      <c r="B450" s="47" t="s">
        <v>269</v>
      </c>
      <c r="C450" s="48">
        <v>69339.199999999997</v>
      </c>
      <c r="D450" s="48">
        <v>0.39550079853981301</v>
      </c>
      <c r="E450" s="49">
        <f>D450/D454</f>
        <v>0.15211569174608189</v>
      </c>
      <c r="G450" s="72"/>
      <c r="H450" s="47" t="s">
        <v>269</v>
      </c>
      <c r="I450" s="48">
        <v>69339.199999999997</v>
      </c>
      <c r="J450" s="48">
        <v>0.39550079853981301</v>
      </c>
      <c r="K450" s="49">
        <f>D450/D454</f>
        <v>0.15211569174608189</v>
      </c>
    </row>
    <row r="451" spans="1:11" ht="15" customHeight="1" x14ac:dyDescent="0.25">
      <c r="A451" s="72"/>
      <c r="B451" s="47" t="s">
        <v>270</v>
      </c>
      <c r="C451" s="48">
        <v>7739.02</v>
      </c>
      <c r="D451" s="48">
        <v>4.4142254163814697E-2</v>
      </c>
      <c r="E451" s="49">
        <f>D451/D454</f>
        <v>1.6977790063005649E-2</v>
      </c>
      <c r="G451" s="72"/>
      <c r="H451" s="47" t="s">
        <v>270</v>
      </c>
      <c r="I451" s="48">
        <v>7739.02</v>
      </c>
      <c r="J451" s="48">
        <v>4.4142254163814697E-2</v>
      </c>
      <c r="K451" s="49">
        <f>D451/D454</f>
        <v>1.6977790063005649E-2</v>
      </c>
    </row>
    <row r="452" spans="1:11" ht="15" customHeight="1" x14ac:dyDescent="0.25">
      <c r="A452" s="72"/>
      <c r="B452" s="47" t="s">
        <v>271</v>
      </c>
      <c r="C452" s="48">
        <v>53545.27</v>
      </c>
      <c r="D452" s="48">
        <v>0.30541449920146002</v>
      </c>
      <c r="E452" s="49">
        <f>D452/D454</f>
        <v>0.1174671150774846</v>
      </c>
      <c r="G452" s="72"/>
      <c r="H452" s="47" t="s">
        <v>271</v>
      </c>
      <c r="I452" s="48">
        <v>53545.27</v>
      </c>
      <c r="J452" s="48">
        <v>0.30541449920146002</v>
      </c>
      <c r="K452" s="49">
        <f>D452/D454</f>
        <v>0.1174671150774846</v>
      </c>
    </row>
    <row r="453" spans="1:11" ht="15" customHeight="1" x14ac:dyDescent="0.25">
      <c r="A453" s="72"/>
      <c r="B453" s="47" t="s">
        <v>272</v>
      </c>
      <c r="C453" s="48">
        <v>177200.14499999999</v>
      </c>
      <c r="D453" s="48">
        <v>1.01072407597536</v>
      </c>
      <c r="E453" s="49">
        <f>D453/D454</f>
        <v>0.38874002922129219</v>
      </c>
      <c r="G453" s="72"/>
      <c r="H453" s="47" t="s">
        <v>272</v>
      </c>
      <c r="I453" s="48">
        <v>177200.14499999999</v>
      </c>
      <c r="J453" s="48">
        <v>1.01072407597536</v>
      </c>
      <c r="K453" s="49">
        <f>D453/D454</f>
        <v>0.38874002922129219</v>
      </c>
    </row>
    <row r="454" spans="1:11" s="4" customFormat="1" ht="15" customHeight="1" x14ac:dyDescent="0.25">
      <c r="A454" s="44"/>
      <c r="B454" s="44" t="s">
        <v>277</v>
      </c>
      <c r="C454" s="45">
        <f>SUM(C445:C453)</f>
        <v>455832</v>
      </c>
      <c r="D454" s="45">
        <f>SUM(D445:D453)</f>
        <v>2.6000000000000005</v>
      </c>
      <c r="E454" s="46">
        <f>SUM(E445:E453)</f>
        <v>1</v>
      </c>
      <c r="G454" s="44"/>
      <c r="H454" s="44" t="s">
        <v>277</v>
      </c>
      <c r="I454" s="45">
        <f>SUM(I445:I453)</f>
        <v>455832</v>
      </c>
      <c r="J454" s="45">
        <f>SUM(J445:J453)</f>
        <v>2.6000000000000005</v>
      </c>
      <c r="K454" s="46">
        <f>SUM(K445:K453)</f>
        <v>1</v>
      </c>
    </row>
    <row r="456" spans="1:11" s="5" customFormat="1" ht="30" customHeight="1" x14ac:dyDescent="0.25">
      <c r="A456" s="30" t="s">
        <v>343</v>
      </c>
      <c r="B456" s="30" t="s">
        <v>483</v>
      </c>
      <c r="C456" s="35" t="s">
        <v>496</v>
      </c>
      <c r="D456" s="35" t="s">
        <v>497</v>
      </c>
      <c r="E456" s="35" t="s">
        <v>498</v>
      </c>
      <c r="G456" s="30" t="s">
        <v>343</v>
      </c>
      <c r="H456" s="30" t="s">
        <v>483</v>
      </c>
      <c r="I456" s="35" t="s">
        <v>496</v>
      </c>
      <c r="J456" s="35" t="s">
        <v>497</v>
      </c>
      <c r="K456" s="35" t="s">
        <v>498</v>
      </c>
    </row>
    <row r="457" spans="1:11" ht="15" customHeight="1" x14ac:dyDescent="0.25">
      <c r="A457" s="72" t="s">
        <v>172</v>
      </c>
      <c r="B457" s="47" t="s">
        <v>264</v>
      </c>
      <c r="C457" s="48">
        <v>28413.665000000001</v>
      </c>
      <c r="D457" s="48">
        <v>0.162067448094912</v>
      </c>
      <c r="E457" s="49">
        <f>D457/D466</f>
        <v>6.2333633882658446E-2</v>
      </c>
      <c r="G457" s="72" t="s">
        <v>174</v>
      </c>
      <c r="H457" s="47" t="s">
        <v>264</v>
      </c>
      <c r="I457" s="48">
        <v>28413.665000000001</v>
      </c>
      <c r="J457" s="48">
        <v>0.162067448094912</v>
      </c>
      <c r="K457" s="49">
        <f>D457/D466</f>
        <v>6.2333633882658446E-2</v>
      </c>
    </row>
    <row r="458" spans="1:11" ht="15" customHeight="1" x14ac:dyDescent="0.25">
      <c r="A458" s="72"/>
      <c r="B458" s="47" t="s">
        <v>265</v>
      </c>
      <c r="C458" s="48">
        <v>2735.05</v>
      </c>
      <c r="D458" s="48">
        <v>1.56003308236368E-2</v>
      </c>
      <c r="E458" s="49">
        <f>D458/D466</f>
        <v>6.0001272398603062E-3</v>
      </c>
      <c r="G458" s="72"/>
      <c r="H458" s="47" t="s">
        <v>265</v>
      </c>
      <c r="I458" s="48">
        <v>2735.05</v>
      </c>
      <c r="J458" s="48">
        <v>1.56003308236368E-2</v>
      </c>
      <c r="K458" s="49">
        <f>D458/D466</f>
        <v>6.0001272398603062E-3</v>
      </c>
    </row>
    <row r="459" spans="1:11" ht="15" customHeight="1" x14ac:dyDescent="0.25">
      <c r="A459" s="72"/>
      <c r="B459" s="47" t="s">
        <v>266</v>
      </c>
      <c r="C459" s="48">
        <v>40220.589999999997</v>
      </c>
      <c r="D459" s="48">
        <v>0.22941244581337</v>
      </c>
      <c r="E459" s="49">
        <f>D459/D466</f>
        <v>8.8235556082065361E-2</v>
      </c>
      <c r="G459" s="72"/>
      <c r="H459" s="47" t="s">
        <v>266</v>
      </c>
      <c r="I459" s="48">
        <v>40220.589999999997</v>
      </c>
      <c r="J459" s="48">
        <v>0.22941244581337</v>
      </c>
      <c r="K459" s="49">
        <f>D459/D466</f>
        <v>8.8235556082065361E-2</v>
      </c>
    </row>
    <row r="460" spans="1:11" ht="15" customHeight="1" x14ac:dyDescent="0.25">
      <c r="A460" s="72"/>
      <c r="B460" s="47" t="s">
        <v>267</v>
      </c>
      <c r="C460" s="48">
        <v>35825.245000000003</v>
      </c>
      <c r="D460" s="48">
        <v>0.20434203171343801</v>
      </c>
      <c r="E460" s="49">
        <f>D460/D466</f>
        <v>7.8593089120553059E-2</v>
      </c>
      <c r="G460" s="72"/>
      <c r="H460" s="47" t="s">
        <v>267</v>
      </c>
      <c r="I460" s="48">
        <v>35825.245000000003</v>
      </c>
      <c r="J460" s="48">
        <v>0.20434203171343801</v>
      </c>
      <c r="K460" s="49">
        <f>D460/D466</f>
        <v>7.8593089120553059E-2</v>
      </c>
    </row>
    <row r="461" spans="1:11" ht="15" customHeight="1" x14ac:dyDescent="0.25">
      <c r="A461" s="72"/>
      <c r="B461" s="47" t="s">
        <v>268</v>
      </c>
      <c r="C461" s="48">
        <v>40813.815000000002</v>
      </c>
      <c r="D461" s="48">
        <v>0.232796115674196</v>
      </c>
      <c r="E461" s="49">
        <f>D461/D466</f>
        <v>8.9536967566998443E-2</v>
      </c>
      <c r="G461" s="72"/>
      <c r="H461" s="47" t="s">
        <v>268</v>
      </c>
      <c r="I461" s="48">
        <v>40813.815000000002</v>
      </c>
      <c r="J461" s="48">
        <v>0.232796115674196</v>
      </c>
      <c r="K461" s="49">
        <f>D461/D466</f>
        <v>8.9536967566998443E-2</v>
      </c>
    </row>
    <row r="462" spans="1:11" ht="15" customHeight="1" x14ac:dyDescent="0.25">
      <c r="A462" s="72"/>
      <c r="B462" s="47" t="s">
        <v>269</v>
      </c>
      <c r="C462" s="48">
        <v>69339.199999999997</v>
      </c>
      <c r="D462" s="48">
        <v>0.39550079853981301</v>
      </c>
      <c r="E462" s="49">
        <f>D462/D466</f>
        <v>0.15211569174608189</v>
      </c>
      <c r="G462" s="72"/>
      <c r="H462" s="47" t="s">
        <v>269</v>
      </c>
      <c r="I462" s="48">
        <v>69339.199999999997</v>
      </c>
      <c r="J462" s="48">
        <v>0.39550079853981301</v>
      </c>
      <c r="K462" s="49">
        <f>D462/D466</f>
        <v>0.15211569174608189</v>
      </c>
    </row>
    <row r="463" spans="1:11" ht="15" customHeight="1" x14ac:dyDescent="0.25">
      <c r="A463" s="72"/>
      <c r="B463" s="47" t="s">
        <v>270</v>
      </c>
      <c r="C463" s="48">
        <v>7739.02</v>
      </c>
      <c r="D463" s="48">
        <v>4.4142254163814697E-2</v>
      </c>
      <c r="E463" s="49">
        <f>D463/D466</f>
        <v>1.6977790063005649E-2</v>
      </c>
      <c r="G463" s="72"/>
      <c r="H463" s="47" t="s">
        <v>270</v>
      </c>
      <c r="I463" s="48">
        <v>7739.02</v>
      </c>
      <c r="J463" s="48">
        <v>4.4142254163814697E-2</v>
      </c>
      <c r="K463" s="49">
        <f>D463/D466</f>
        <v>1.6977790063005649E-2</v>
      </c>
    </row>
    <row r="464" spans="1:11" ht="15" customHeight="1" x14ac:dyDescent="0.25">
      <c r="A464" s="72"/>
      <c r="B464" s="47" t="s">
        <v>271</v>
      </c>
      <c r="C464" s="48">
        <v>53545.27</v>
      </c>
      <c r="D464" s="48">
        <v>0.30541449920146002</v>
      </c>
      <c r="E464" s="49">
        <f>D464/D466</f>
        <v>0.1174671150774846</v>
      </c>
      <c r="G464" s="72"/>
      <c r="H464" s="47" t="s">
        <v>271</v>
      </c>
      <c r="I464" s="48">
        <v>53545.27</v>
      </c>
      <c r="J464" s="48">
        <v>0.30541449920146002</v>
      </c>
      <c r="K464" s="49">
        <f>D464/D466</f>
        <v>0.1174671150774846</v>
      </c>
    </row>
    <row r="465" spans="1:11" ht="15" customHeight="1" x14ac:dyDescent="0.25">
      <c r="A465" s="72"/>
      <c r="B465" s="47" t="s">
        <v>272</v>
      </c>
      <c r="C465" s="48">
        <v>177200.14499999999</v>
      </c>
      <c r="D465" s="48">
        <v>1.01072407597536</v>
      </c>
      <c r="E465" s="49">
        <f>D465/D466</f>
        <v>0.38874002922129219</v>
      </c>
      <c r="G465" s="72"/>
      <c r="H465" s="47" t="s">
        <v>272</v>
      </c>
      <c r="I465" s="48">
        <v>177200.14499999999</v>
      </c>
      <c r="J465" s="48">
        <v>1.01072407597536</v>
      </c>
      <c r="K465" s="49">
        <f>D465/D466</f>
        <v>0.38874002922129219</v>
      </c>
    </row>
    <row r="466" spans="1:11" s="4" customFormat="1" ht="15" customHeight="1" x14ac:dyDescent="0.25">
      <c r="A466" s="44"/>
      <c r="B466" s="44" t="s">
        <v>277</v>
      </c>
      <c r="C466" s="45">
        <f>SUM(C457:C465)</f>
        <v>455832</v>
      </c>
      <c r="D466" s="45">
        <f>SUM(D457:D465)</f>
        <v>2.6000000000000005</v>
      </c>
      <c r="E466" s="46">
        <f>SUM(E457:E465)</f>
        <v>1</v>
      </c>
      <c r="G466" s="44"/>
      <c r="H466" s="44" t="s">
        <v>277</v>
      </c>
      <c r="I466" s="45">
        <f>SUM(I457:I465)</f>
        <v>455832</v>
      </c>
      <c r="J466" s="45">
        <f>SUM(J457:J465)</f>
        <v>2.6000000000000005</v>
      </c>
      <c r="K466" s="46">
        <f>SUM(K457:K465)</f>
        <v>1</v>
      </c>
    </row>
    <row r="468" spans="1:11" s="5" customFormat="1" ht="30" customHeight="1" x14ac:dyDescent="0.25">
      <c r="A468" s="30" t="s">
        <v>343</v>
      </c>
      <c r="B468" s="30" t="s">
        <v>483</v>
      </c>
      <c r="C468" s="35" t="s">
        <v>496</v>
      </c>
      <c r="D468" s="35" t="s">
        <v>497</v>
      </c>
      <c r="E468" s="35" t="s">
        <v>498</v>
      </c>
      <c r="G468" s="30" t="s">
        <v>343</v>
      </c>
      <c r="H468" s="30" t="s">
        <v>483</v>
      </c>
      <c r="I468" s="35" t="s">
        <v>496</v>
      </c>
      <c r="J468" s="35" t="s">
        <v>497</v>
      </c>
      <c r="K468" s="35" t="s">
        <v>498</v>
      </c>
    </row>
    <row r="469" spans="1:11" ht="15" customHeight="1" x14ac:dyDescent="0.25">
      <c r="A469" s="72" t="s">
        <v>160</v>
      </c>
      <c r="B469" s="47" t="s">
        <v>264</v>
      </c>
      <c r="C469" s="48">
        <v>128954.30499999999</v>
      </c>
      <c r="D469" s="48">
        <v>0.73553676135067303</v>
      </c>
      <c r="E469" s="49">
        <f>D469/D478</f>
        <v>6.2333623843277335E-2</v>
      </c>
      <c r="G469" s="72" t="s">
        <v>162</v>
      </c>
      <c r="H469" s="47" t="s">
        <v>264</v>
      </c>
      <c r="I469" s="48">
        <v>128954.30499999999</v>
      </c>
      <c r="J469" s="48">
        <v>0.73553676135067303</v>
      </c>
      <c r="K469" s="49">
        <f>D469/D478</f>
        <v>6.2333623843277335E-2</v>
      </c>
    </row>
    <row r="470" spans="1:11" ht="15" customHeight="1" x14ac:dyDescent="0.25">
      <c r="A470" s="72"/>
      <c r="B470" s="47" t="s">
        <v>265</v>
      </c>
      <c r="C470" s="48">
        <v>12412.895</v>
      </c>
      <c r="D470" s="48">
        <v>7.0801363221537794E-2</v>
      </c>
      <c r="E470" s="49">
        <f>D470/D478</f>
        <v>6.0001155272489618E-3</v>
      </c>
      <c r="G470" s="72"/>
      <c r="H470" s="47" t="s">
        <v>265</v>
      </c>
      <c r="I470" s="48">
        <v>12412.895</v>
      </c>
      <c r="J470" s="48">
        <v>7.0801363221537794E-2</v>
      </c>
      <c r="K470" s="49">
        <f>D470/D478</f>
        <v>6.0001155272489618E-3</v>
      </c>
    </row>
    <row r="471" spans="1:11" ht="15" customHeight="1" x14ac:dyDescent="0.25">
      <c r="A471" s="72"/>
      <c r="B471" s="47" t="s">
        <v>266</v>
      </c>
      <c r="C471" s="48">
        <v>182539.58</v>
      </c>
      <c r="D471" s="48">
        <v>1.0411794433036701</v>
      </c>
      <c r="E471" s="49">
        <f>D471/D478</f>
        <v>8.8235546042683841E-2</v>
      </c>
      <c r="G471" s="72"/>
      <c r="H471" s="47" t="s">
        <v>266</v>
      </c>
      <c r="I471" s="48">
        <v>182539.58</v>
      </c>
      <c r="J471" s="48">
        <v>1.0411794433036701</v>
      </c>
      <c r="K471" s="49">
        <f>D471/D478</f>
        <v>8.8235546042683841E-2</v>
      </c>
    </row>
    <row r="472" spans="1:11" ht="15" customHeight="1" x14ac:dyDescent="0.25">
      <c r="A472" s="72"/>
      <c r="B472" s="47" t="s">
        <v>267</v>
      </c>
      <c r="C472" s="48">
        <v>162591.51</v>
      </c>
      <c r="D472" s="48">
        <v>0.92739852840520198</v>
      </c>
      <c r="E472" s="49">
        <f>D472/D478</f>
        <v>7.8593095627559437E-2</v>
      </c>
      <c r="G472" s="72"/>
      <c r="H472" s="47" t="s">
        <v>267</v>
      </c>
      <c r="I472" s="48">
        <v>162591.51</v>
      </c>
      <c r="J472" s="48">
        <v>0.92739852840520198</v>
      </c>
      <c r="K472" s="49">
        <f>D472/D478</f>
        <v>7.8593095627559437E-2</v>
      </c>
    </row>
    <row r="473" spans="1:11" ht="15" customHeight="1" x14ac:dyDescent="0.25">
      <c r="A473" s="72"/>
      <c r="B473" s="47" t="s">
        <v>268</v>
      </c>
      <c r="C473" s="48">
        <v>185231.94500000001</v>
      </c>
      <c r="D473" s="48">
        <v>1.0565363050422101</v>
      </c>
      <c r="E473" s="49">
        <f>D473/D478</f>
        <v>8.953697500357706E-2</v>
      </c>
      <c r="G473" s="72"/>
      <c r="H473" s="47" t="s">
        <v>268</v>
      </c>
      <c r="I473" s="48">
        <v>185231.94500000001</v>
      </c>
      <c r="J473" s="48">
        <v>1.0565363050422101</v>
      </c>
      <c r="K473" s="49">
        <f>D473/D478</f>
        <v>8.953697500357706E-2</v>
      </c>
    </row>
    <row r="474" spans="1:11" ht="15" customHeight="1" x14ac:dyDescent="0.25">
      <c r="A474" s="72"/>
      <c r="B474" s="47" t="s">
        <v>269</v>
      </c>
      <c r="C474" s="48">
        <v>314693.255</v>
      </c>
      <c r="D474" s="48">
        <v>1.79496494980607</v>
      </c>
      <c r="E474" s="49">
        <f>D474/D478</f>
        <v>0.15211567371237872</v>
      </c>
      <c r="G474" s="72"/>
      <c r="H474" s="47" t="s">
        <v>269</v>
      </c>
      <c r="I474" s="48">
        <v>314693.255</v>
      </c>
      <c r="J474" s="48">
        <v>1.79496494980607</v>
      </c>
      <c r="K474" s="49">
        <f>D474/D478</f>
        <v>0.15211567371237872</v>
      </c>
    </row>
    <row r="475" spans="1:11" ht="15" customHeight="1" x14ac:dyDescent="0.25">
      <c r="A475" s="72"/>
      <c r="B475" s="47" t="s">
        <v>270</v>
      </c>
      <c r="C475" s="48">
        <v>35123.26</v>
      </c>
      <c r="D475" s="48">
        <v>0.200338010495095</v>
      </c>
      <c r="E475" s="49">
        <f>D475/D478</f>
        <v>1.6977797499584311E-2</v>
      </c>
      <c r="G475" s="72"/>
      <c r="H475" s="47" t="s">
        <v>270</v>
      </c>
      <c r="I475" s="48">
        <v>35123.26</v>
      </c>
      <c r="J475" s="48">
        <v>0.200338010495095</v>
      </c>
      <c r="K475" s="49">
        <f>D475/D478</f>
        <v>1.6977797499584311E-2</v>
      </c>
    </row>
    <row r="476" spans="1:11" ht="15" customHeight="1" x14ac:dyDescent="0.25">
      <c r="A476" s="72"/>
      <c r="B476" s="47" t="s">
        <v>271</v>
      </c>
      <c r="C476" s="48">
        <v>243013.13</v>
      </c>
      <c r="D476" s="48">
        <v>1.3861118526123699</v>
      </c>
      <c r="E476" s="49">
        <f>D476/D478</f>
        <v>0.11746710615359059</v>
      </c>
      <c r="G476" s="72"/>
      <c r="H476" s="47" t="s">
        <v>271</v>
      </c>
      <c r="I476" s="48">
        <v>243013.13</v>
      </c>
      <c r="J476" s="48">
        <v>1.3861118526123699</v>
      </c>
      <c r="K476" s="49">
        <f>D476/D478</f>
        <v>0.11746710615359059</v>
      </c>
    </row>
    <row r="477" spans="1:11" ht="15" customHeight="1" x14ac:dyDescent="0.25">
      <c r="A477" s="72"/>
      <c r="B477" s="47" t="s">
        <v>272</v>
      </c>
      <c r="C477" s="48">
        <v>804216.12</v>
      </c>
      <c r="D477" s="48">
        <v>4.5871327857631803</v>
      </c>
      <c r="E477" s="49">
        <f>D477/D478</f>
        <v>0.38874006659009974</v>
      </c>
      <c r="G477" s="72"/>
      <c r="H477" s="47" t="s">
        <v>272</v>
      </c>
      <c r="I477" s="48">
        <v>804216.12</v>
      </c>
      <c r="J477" s="48">
        <v>4.5871327857631803</v>
      </c>
      <c r="K477" s="49">
        <f>D477/D478</f>
        <v>0.38874006659009974</v>
      </c>
    </row>
    <row r="478" spans="1:11" s="4" customFormat="1" ht="15" customHeight="1" x14ac:dyDescent="0.25">
      <c r="A478" s="44"/>
      <c r="B478" s="44" t="s">
        <v>277</v>
      </c>
      <c r="C478" s="45">
        <f>SUM(C469:C477)</f>
        <v>2068776</v>
      </c>
      <c r="D478" s="45">
        <f>SUM(D469:D477)</f>
        <v>11.800000000000008</v>
      </c>
      <c r="E478" s="46">
        <f>SUM(E469:E477)</f>
        <v>1</v>
      </c>
      <c r="G478" s="44"/>
      <c r="H478" s="44" t="s">
        <v>277</v>
      </c>
      <c r="I478" s="45">
        <f>SUM(I469:I477)</f>
        <v>2068776</v>
      </c>
      <c r="J478" s="45">
        <f>SUM(J469:J477)</f>
        <v>11.800000000000008</v>
      </c>
      <c r="K478" s="46">
        <f>SUM(K469:K477)</f>
        <v>1</v>
      </c>
    </row>
    <row r="480" spans="1:11" s="5" customFormat="1" ht="30" customHeight="1" x14ac:dyDescent="0.25">
      <c r="A480" s="30" t="s">
        <v>343</v>
      </c>
      <c r="B480" s="30" t="s">
        <v>483</v>
      </c>
      <c r="C480" s="35" t="s">
        <v>496</v>
      </c>
      <c r="D480" s="35" t="s">
        <v>497</v>
      </c>
      <c r="E480" s="35" t="s">
        <v>498</v>
      </c>
      <c r="G480" s="30" t="s">
        <v>343</v>
      </c>
      <c r="H480" s="30" t="s">
        <v>483</v>
      </c>
      <c r="I480" s="35" t="s">
        <v>496</v>
      </c>
      <c r="J480" s="35" t="s">
        <v>497</v>
      </c>
      <c r="K480" s="35" t="s">
        <v>498</v>
      </c>
    </row>
    <row r="481" spans="1:11" ht="15" customHeight="1" x14ac:dyDescent="0.25">
      <c r="A481" s="72" t="s">
        <v>164</v>
      </c>
      <c r="B481" s="47" t="s">
        <v>264</v>
      </c>
      <c r="C481" s="48">
        <v>78683.98</v>
      </c>
      <c r="D481" s="48">
        <v>0.44880207620351398</v>
      </c>
      <c r="E481" s="49">
        <f>D481/D490</f>
        <v>6.2333621694932458E-2</v>
      </c>
      <c r="G481" s="72" t="s">
        <v>166</v>
      </c>
      <c r="H481" s="47" t="s">
        <v>264</v>
      </c>
      <c r="I481" s="48">
        <v>78683.98</v>
      </c>
      <c r="J481" s="48">
        <v>0.44880207620351398</v>
      </c>
      <c r="K481" s="49">
        <f>D481/D490</f>
        <v>6.2333621694932458E-2</v>
      </c>
    </row>
    <row r="482" spans="1:11" ht="15" customHeight="1" x14ac:dyDescent="0.25">
      <c r="A482" s="72"/>
      <c r="B482" s="47" t="s">
        <v>265</v>
      </c>
      <c r="C482" s="48">
        <v>7573.9650000000001</v>
      </c>
      <c r="D482" s="48">
        <v>4.3200804243668699E-2</v>
      </c>
      <c r="E482" s="49">
        <f>D482/D490</f>
        <v>6.0001117005095373E-3</v>
      </c>
      <c r="G482" s="72"/>
      <c r="H482" s="47" t="s">
        <v>265</v>
      </c>
      <c r="I482" s="48">
        <v>7573.9650000000001</v>
      </c>
      <c r="J482" s="48">
        <v>4.3200804243668699E-2</v>
      </c>
      <c r="K482" s="49">
        <f>D482/D490</f>
        <v>6.0001117005095373E-3</v>
      </c>
    </row>
    <row r="483" spans="1:11" ht="15" customHeight="1" x14ac:dyDescent="0.25">
      <c r="A483" s="72"/>
      <c r="B483" s="47" t="s">
        <v>266</v>
      </c>
      <c r="C483" s="48">
        <v>111380.075</v>
      </c>
      <c r="D483" s="48">
        <v>0.63529588751996402</v>
      </c>
      <c r="E483" s="49">
        <f>D483/D490</f>
        <v>8.8235539933328277E-2</v>
      </c>
      <c r="G483" s="72"/>
      <c r="H483" s="47" t="s">
        <v>266</v>
      </c>
      <c r="I483" s="48">
        <v>111380.075</v>
      </c>
      <c r="J483" s="48">
        <v>0.63529588751996402</v>
      </c>
      <c r="K483" s="49">
        <f>D483/D490</f>
        <v>8.8235539933328277E-2</v>
      </c>
    </row>
    <row r="484" spans="1:11" ht="15" customHeight="1" x14ac:dyDescent="0.25">
      <c r="A484" s="72"/>
      <c r="B484" s="47" t="s">
        <v>267</v>
      </c>
      <c r="C484" s="48">
        <v>99208.384999999995</v>
      </c>
      <c r="D484" s="48">
        <v>0.56587032283823901</v>
      </c>
      <c r="E484" s="49">
        <f>D484/D490</f>
        <v>7.8593100394199811E-2</v>
      </c>
      <c r="G484" s="72"/>
      <c r="H484" s="47" t="s">
        <v>267</v>
      </c>
      <c r="I484" s="48">
        <v>99208.384999999995</v>
      </c>
      <c r="J484" s="48">
        <v>0.56587032283823901</v>
      </c>
      <c r="K484" s="49">
        <f>D484/D490</f>
        <v>7.8593100394199811E-2</v>
      </c>
    </row>
    <row r="485" spans="1:11" ht="15" customHeight="1" x14ac:dyDescent="0.25">
      <c r="A485" s="72"/>
      <c r="B485" s="47" t="s">
        <v>268</v>
      </c>
      <c r="C485" s="48">
        <v>113022.88</v>
      </c>
      <c r="D485" s="48">
        <v>0.64466621035820204</v>
      </c>
      <c r="E485" s="49">
        <f>D485/D490</f>
        <v>8.9536973660861344E-2</v>
      </c>
      <c r="G485" s="72"/>
      <c r="H485" s="47" t="s">
        <v>268</v>
      </c>
      <c r="I485" s="48">
        <v>113022.88</v>
      </c>
      <c r="J485" s="48">
        <v>0.64466621035820204</v>
      </c>
      <c r="K485" s="49">
        <f>D485/D490</f>
        <v>8.9536973660861344E-2</v>
      </c>
    </row>
    <row r="486" spans="1:11" ht="15" customHeight="1" x14ac:dyDescent="0.25">
      <c r="A486" s="72"/>
      <c r="B486" s="47" t="s">
        <v>269</v>
      </c>
      <c r="C486" s="48">
        <v>192016.22500000001</v>
      </c>
      <c r="D486" s="48">
        <v>1.0952328599133001</v>
      </c>
      <c r="E486" s="49">
        <f>D486/D490</f>
        <v>0.15211567498795825</v>
      </c>
      <c r="G486" s="72"/>
      <c r="H486" s="47" t="s">
        <v>269</v>
      </c>
      <c r="I486" s="48">
        <v>192016.22500000001</v>
      </c>
      <c r="J486" s="48">
        <v>1.0952328599133001</v>
      </c>
      <c r="K486" s="49">
        <f>D486/D490</f>
        <v>0.15211567498795825</v>
      </c>
    </row>
    <row r="487" spans="1:11" ht="15" customHeight="1" x14ac:dyDescent="0.25">
      <c r="A487" s="72"/>
      <c r="B487" s="47" t="s">
        <v>270</v>
      </c>
      <c r="C487" s="48">
        <v>21431.15</v>
      </c>
      <c r="D487" s="48">
        <v>0.12224018936801299</v>
      </c>
      <c r="E487" s="49">
        <f>D487/D490</f>
        <v>1.6977804078890681E-2</v>
      </c>
      <c r="G487" s="72"/>
      <c r="H487" s="47" t="s">
        <v>270</v>
      </c>
      <c r="I487" s="48">
        <v>21431.15</v>
      </c>
      <c r="J487" s="48">
        <v>0.12224018936801299</v>
      </c>
      <c r="K487" s="49">
        <f>D487/D490</f>
        <v>1.6977804078890681E-2</v>
      </c>
    </row>
    <row r="488" spans="1:11" ht="15" customHeight="1" x14ac:dyDescent="0.25">
      <c r="A488" s="72"/>
      <c r="B488" s="47" t="s">
        <v>271</v>
      </c>
      <c r="C488" s="48">
        <v>148279.19500000001</v>
      </c>
      <c r="D488" s="48">
        <v>0.84576314738763403</v>
      </c>
      <c r="E488" s="49">
        <f>D488/D490</f>
        <v>0.11746710380383799</v>
      </c>
      <c r="G488" s="72"/>
      <c r="H488" s="47" t="s">
        <v>271</v>
      </c>
      <c r="I488" s="48">
        <v>148279.19500000001</v>
      </c>
      <c r="J488" s="48">
        <v>0.84576314738763403</v>
      </c>
      <c r="K488" s="49">
        <f>D488/D490</f>
        <v>0.11746710380383799</v>
      </c>
    </row>
    <row r="489" spans="1:11" ht="15" customHeight="1" x14ac:dyDescent="0.25">
      <c r="A489" s="72"/>
      <c r="B489" s="47" t="s">
        <v>272</v>
      </c>
      <c r="C489" s="48">
        <v>490708.14500000002</v>
      </c>
      <c r="D489" s="48">
        <v>2.7989285021674699</v>
      </c>
      <c r="E489" s="49">
        <f>D489/D490</f>
        <v>0.3887400697454817</v>
      </c>
      <c r="G489" s="72"/>
      <c r="H489" s="47" t="s">
        <v>272</v>
      </c>
      <c r="I489" s="48">
        <v>490708.14500000002</v>
      </c>
      <c r="J489" s="48">
        <v>2.7989285021674699</v>
      </c>
      <c r="K489" s="49">
        <f>D489/D490</f>
        <v>0.3887400697454817</v>
      </c>
    </row>
    <row r="490" spans="1:11" s="4" customFormat="1" ht="15" customHeight="1" x14ac:dyDescent="0.25">
      <c r="A490" s="44"/>
      <c r="B490" s="44" t="s">
        <v>277</v>
      </c>
      <c r="C490" s="45">
        <f>SUM(C481:C489)</f>
        <v>1262304</v>
      </c>
      <c r="D490" s="45">
        <f>SUM(D481:D489)</f>
        <v>7.2000000000000046</v>
      </c>
      <c r="E490" s="46">
        <f>SUM(E481:E489)</f>
        <v>1</v>
      </c>
      <c r="G490" s="44"/>
      <c r="H490" s="44" t="s">
        <v>277</v>
      </c>
      <c r="I490" s="45">
        <f>SUM(I481:I489)</f>
        <v>1262304</v>
      </c>
      <c r="J490" s="45">
        <f>SUM(J481:J489)</f>
        <v>7.2000000000000046</v>
      </c>
      <c r="K490" s="46">
        <f>SUM(K481:K489)</f>
        <v>1</v>
      </c>
    </row>
    <row r="492" spans="1:11" s="5" customFormat="1" ht="30" customHeight="1" x14ac:dyDescent="0.25">
      <c r="A492" s="30" t="s">
        <v>343</v>
      </c>
      <c r="B492" s="30" t="s">
        <v>483</v>
      </c>
      <c r="C492" s="35" t="s">
        <v>496</v>
      </c>
      <c r="D492" s="35" t="s">
        <v>497</v>
      </c>
      <c r="E492" s="35" t="s">
        <v>498</v>
      </c>
      <c r="G492" s="30" t="s">
        <v>343</v>
      </c>
      <c r="H492" s="30" t="s">
        <v>483</v>
      </c>
      <c r="I492" s="35" t="s">
        <v>496</v>
      </c>
      <c r="J492" s="35" t="s">
        <v>497</v>
      </c>
      <c r="K492" s="35" t="s">
        <v>498</v>
      </c>
    </row>
    <row r="493" spans="1:11" ht="15" customHeight="1" x14ac:dyDescent="0.25">
      <c r="A493" s="72" t="s">
        <v>176</v>
      </c>
      <c r="B493" s="47" t="s">
        <v>264</v>
      </c>
      <c r="C493" s="48">
        <v>29506.494999999999</v>
      </c>
      <c r="D493" s="48">
        <v>0.168300792835957</v>
      </c>
      <c r="E493" s="49">
        <f>D493/D502</f>
        <v>6.233362697628049E-2</v>
      </c>
      <c r="G493" s="72" t="s">
        <v>178</v>
      </c>
      <c r="H493" s="47" t="s">
        <v>264</v>
      </c>
      <c r="I493" s="48">
        <v>68848.485000000001</v>
      </c>
      <c r="J493" s="48">
        <v>0.39270183093771399</v>
      </c>
      <c r="K493" s="49">
        <f>D493/D502</f>
        <v>6.233362697628049E-2</v>
      </c>
    </row>
    <row r="494" spans="1:11" ht="15" customHeight="1" x14ac:dyDescent="0.25">
      <c r="A494" s="72"/>
      <c r="B494" s="47" t="s">
        <v>265</v>
      </c>
      <c r="C494" s="48">
        <v>2840.2449999999999</v>
      </c>
      <c r="D494" s="48">
        <v>1.6200347935204199E-2</v>
      </c>
      <c r="E494" s="49">
        <f>D494/D502</f>
        <v>6.0001288648904557E-3</v>
      </c>
      <c r="G494" s="72"/>
      <c r="H494" s="47" t="s">
        <v>265</v>
      </c>
      <c r="I494" s="48">
        <v>6627.2349999999997</v>
      </c>
      <c r="J494" s="48">
        <v>3.7800792835957102E-2</v>
      </c>
      <c r="K494" s="49">
        <f>D494/D502</f>
        <v>6.0001288648904557E-3</v>
      </c>
    </row>
    <row r="495" spans="1:11" ht="15" customHeight="1" x14ac:dyDescent="0.25">
      <c r="A495" s="72"/>
      <c r="B495" s="47" t="s">
        <v>266</v>
      </c>
      <c r="C495" s="48">
        <v>41767.53</v>
      </c>
      <c r="D495" s="48">
        <v>0.23823596851471601</v>
      </c>
      <c r="E495" s="49">
        <f>D495/D502</f>
        <v>8.8235543894339435E-2</v>
      </c>
      <c r="G495" s="72"/>
      <c r="H495" s="47" t="s">
        <v>266</v>
      </c>
      <c r="I495" s="48">
        <v>97457.565000000002</v>
      </c>
      <c r="J495" s="48">
        <v>0.555883898015058</v>
      </c>
      <c r="K495" s="49">
        <f>D495/D502</f>
        <v>8.8235543894339435E-2</v>
      </c>
    </row>
    <row r="496" spans="1:11" ht="15" customHeight="1" x14ac:dyDescent="0.25">
      <c r="A496" s="72"/>
      <c r="B496" s="47" t="s">
        <v>267</v>
      </c>
      <c r="C496" s="48">
        <v>37203.144999999997</v>
      </c>
      <c r="D496" s="48">
        <v>0.21220137462924901</v>
      </c>
      <c r="E496" s="49">
        <f>D496/D502</f>
        <v>7.8593101714536817E-2</v>
      </c>
      <c r="G496" s="72"/>
      <c r="H496" s="47" t="s">
        <v>267</v>
      </c>
      <c r="I496" s="48">
        <v>86807.335000000006</v>
      </c>
      <c r="J496" s="48">
        <v>0.49513652178872902</v>
      </c>
      <c r="K496" s="49">
        <f>D496/D502</f>
        <v>7.8593101714536817E-2</v>
      </c>
    </row>
    <row r="497" spans="1:11" ht="15" customHeight="1" x14ac:dyDescent="0.25">
      <c r="A497" s="72"/>
      <c r="B497" s="47" t="s">
        <v>268</v>
      </c>
      <c r="C497" s="48">
        <v>42383.59</v>
      </c>
      <c r="D497" s="48">
        <v>0.24174988592288399</v>
      </c>
      <c r="E497" s="49">
        <f>D497/D502</f>
        <v>8.9536994786253501E-2</v>
      </c>
      <c r="G497" s="72"/>
      <c r="H497" s="47" t="s">
        <v>268</v>
      </c>
      <c r="I497" s="48">
        <v>98895.03</v>
      </c>
      <c r="J497" s="48">
        <v>0.56408299110198501</v>
      </c>
      <c r="K497" s="49">
        <f>D497/D502</f>
        <v>8.9536994786253501E-2</v>
      </c>
    </row>
    <row r="498" spans="1:11" ht="15" customHeight="1" x14ac:dyDescent="0.25">
      <c r="A498" s="72"/>
      <c r="B498" s="47" t="s">
        <v>269</v>
      </c>
      <c r="C498" s="48">
        <v>72006.085000000006</v>
      </c>
      <c r="D498" s="48">
        <v>0.41071232603239799</v>
      </c>
      <c r="E498" s="49">
        <f>D498/D502</f>
        <v>0.15211567630829584</v>
      </c>
      <c r="G498" s="72"/>
      <c r="H498" s="47" t="s">
        <v>269</v>
      </c>
      <c r="I498" s="48">
        <v>168014.2</v>
      </c>
      <c r="J498" s="48">
        <v>0.95832877024868801</v>
      </c>
      <c r="K498" s="49">
        <f>D498/D502</f>
        <v>0.15211567630829584</v>
      </c>
    </row>
    <row r="499" spans="1:11" ht="15" customHeight="1" x14ac:dyDescent="0.25">
      <c r="A499" s="72"/>
      <c r="B499" s="47" t="s">
        <v>270</v>
      </c>
      <c r="C499" s="48">
        <v>8036.68</v>
      </c>
      <c r="D499" s="48">
        <v>4.5840063883184998E-2</v>
      </c>
      <c r="E499" s="49">
        <f>D499/D502</f>
        <v>1.69778014382167E-2</v>
      </c>
      <c r="G499" s="72"/>
      <c r="H499" s="47" t="s">
        <v>270</v>
      </c>
      <c r="I499" s="48">
        <v>18752.255000000001</v>
      </c>
      <c r="J499" s="48">
        <v>0.106960158567191</v>
      </c>
      <c r="K499" s="49">
        <f>D499/D502</f>
        <v>1.69778014382167E-2</v>
      </c>
    </row>
    <row r="500" spans="1:11" ht="15" customHeight="1" x14ac:dyDescent="0.25">
      <c r="A500" s="72"/>
      <c r="B500" s="47" t="s">
        <v>271</v>
      </c>
      <c r="C500" s="48">
        <v>55604.7</v>
      </c>
      <c r="D500" s="48">
        <v>0.31716119096509199</v>
      </c>
      <c r="E500" s="49">
        <f>D500/D502</f>
        <v>0.1174671077648491</v>
      </c>
      <c r="G500" s="72"/>
      <c r="H500" s="47" t="s">
        <v>271</v>
      </c>
      <c r="I500" s="48">
        <v>129744.30499999999</v>
      </c>
      <c r="J500" s="48">
        <v>0.74004280743782802</v>
      </c>
      <c r="K500" s="49">
        <f>D500/D502</f>
        <v>0.1174671077648491</v>
      </c>
    </row>
    <row r="501" spans="1:11" ht="15" customHeight="1" x14ac:dyDescent="0.25">
      <c r="A501" s="72"/>
      <c r="B501" s="47" t="s">
        <v>272</v>
      </c>
      <c r="C501" s="48">
        <v>184015.53</v>
      </c>
      <c r="D501" s="48">
        <v>1.04959804928131</v>
      </c>
      <c r="E501" s="49">
        <f>D501/D502</f>
        <v>0.38874001825233778</v>
      </c>
      <c r="G501" s="72"/>
      <c r="H501" s="47" t="s">
        <v>272</v>
      </c>
      <c r="I501" s="48">
        <v>429369.59</v>
      </c>
      <c r="J501" s="48">
        <v>2.44906222906685</v>
      </c>
      <c r="K501" s="49">
        <f>D501/D502</f>
        <v>0.38874001825233778</v>
      </c>
    </row>
    <row r="502" spans="1:11" s="4" customFormat="1" ht="15" customHeight="1" x14ac:dyDescent="0.25">
      <c r="A502" s="44"/>
      <c r="B502" s="44" t="s">
        <v>277</v>
      </c>
      <c r="C502" s="45">
        <f>SUM(C493:C501)</f>
        <v>473364</v>
      </c>
      <c r="D502" s="45">
        <f>SUM(D493:D501)</f>
        <v>2.6999999999999948</v>
      </c>
      <c r="E502" s="46">
        <f>SUM(E493:E501)</f>
        <v>1.0000000000000002</v>
      </c>
      <c r="G502" s="44"/>
      <c r="H502" s="44" t="s">
        <v>277</v>
      </c>
      <c r="I502" s="45">
        <f>SUM(I493:I501)</f>
        <v>1104516.0000000002</v>
      </c>
      <c r="J502" s="45">
        <f>SUM(J493:J501)</f>
        <v>6.3000000000000007</v>
      </c>
      <c r="K502" s="46">
        <f>SUM(K493:K501)</f>
        <v>1.0000000000000002</v>
      </c>
    </row>
    <row r="504" spans="1:11" s="6" customFormat="1" ht="30" customHeight="1" x14ac:dyDescent="0.25">
      <c r="A504" s="30" t="s">
        <v>343</v>
      </c>
      <c r="B504" s="30" t="s">
        <v>483</v>
      </c>
      <c r="C504" s="35" t="s">
        <v>496</v>
      </c>
      <c r="D504" s="35" t="s">
        <v>497</v>
      </c>
      <c r="E504" s="35" t="s">
        <v>498</v>
      </c>
    </row>
    <row r="505" spans="1:11" ht="15" customHeight="1" x14ac:dyDescent="0.25">
      <c r="A505" s="72" t="s">
        <v>180</v>
      </c>
      <c r="B505" s="47" t="s">
        <v>264</v>
      </c>
      <c r="C505" s="48">
        <v>22949.49</v>
      </c>
      <c r="D505" s="48">
        <v>0.130900581793292</v>
      </c>
      <c r="E505" s="49">
        <f>D505/D514</f>
        <v>6.2333610377758093E-2</v>
      </c>
    </row>
    <row r="506" spans="1:11" ht="15" customHeight="1" x14ac:dyDescent="0.25">
      <c r="A506" s="72"/>
      <c r="B506" s="47" t="s">
        <v>265</v>
      </c>
      <c r="C506" s="48">
        <v>2209.0749999999998</v>
      </c>
      <c r="D506" s="48">
        <v>1.2600245265799699E-2</v>
      </c>
      <c r="E506" s="49">
        <f>D506/D514</f>
        <v>6.0001167932379517E-3</v>
      </c>
    </row>
    <row r="507" spans="1:11" ht="15" customHeight="1" x14ac:dyDescent="0.25">
      <c r="A507" s="72"/>
      <c r="B507" s="47" t="s">
        <v>266</v>
      </c>
      <c r="C507" s="48">
        <v>32485.855</v>
      </c>
      <c r="D507" s="48">
        <v>0.185294632671686</v>
      </c>
      <c r="E507" s="49">
        <f>D507/D514</f>
        <v>8.8235539367469515E-2</v>
      </c>
    </row>
    <row r="508" spans="1:11" ht="15" customHeight="1" x14ac:dyDescent="0.25">
      <c r="A508" s="72"/>
      <c r="B508" s="47" t="s">
        <v>267</v>
      </c>
      <c r="C508" s="48">
        <v>28935.785</v>
      </c>
      <c r="D508" s="48">
        <v>0.16504554528861501</v>
      </c>
      <c r="E508" s="49">
        <f>D508/D514</f>
        <v>7.8593116804102386E-2</v>
      </c>
    </row>
    <row r="509" spans="1:11" ht="15" customHeight="1" x14ac:dyDescent="0.25">
      <c r="A509" s="72"/>
      <c r="B509" s="47" t="s">
        <v>268</v>
      </c>
      <c r="C509" s="48">
        <v>32965.004999999997</v>
      </c>
      <c r="D509" s="48">
        <v>0.18802763518138299</v>
      </c>
      <c r="E509" s="49">
        <f>D509/D514</f>
        <v>8.9536969133991895E-2</v>
      </c>
    </row>
    <row r="510" spans="1:11" ht="15" customHeight="1" x14ac:dyDescent="0.25">
      <c r="A510" s="72"/>
      <c r="B510" s="47" t="s">
        <v>269</v>
      </c>
      <c r="C510" s="48">
        <v>56004.735000000001</v>
      </c>
      <c r="D510" s="48">
        <v>0.31944293292265602</v>
      </c>
      <c r="E510" s="49">
        <f>D510/D514</f>
        <v>0.1521156823441219</v>
      </c>
    </row>
    <row r="511" spans="1:11" ht="15" customHeight="1" x14ac:dyDescent="0.25">
      <c r="A511" s="72"/>
      <c r="B511" s="47" t="s">
        <v>270</v>
      </c>
      <c r="C511" s="48">
        <v>6250.7550000000001</v>
      </c>
      <c r="D511" s="48">
        <v>3.5653405201916497E-2</v>
      </c>
      <c r="E511" s="49">
        <f>D511/D514</f>
        <v>1.6977812000912616E-2</v>
      </c>
    </row>
    <row r="512" spans="1:11" ht="15" customHeight="1" x14ac:dyDescent="0.25">
      <c r="A512" s="72"/>
      <c r="B512" s="47" t="s">
        <v>271</v>
      </c>
      <c r="C512" s="48">
        <v>43248.1</v>
      </c>
      <c r="D512" s="48">
        <v>0.24668092630618299</v>
      </c>
      <c r="E512" s="49">
        <f>D512/D514</f>
        <v>0.11746710776484903</v>
      </c>
    </row>
    <row r="513" spans="1:11" ht="15" customHeight="1" x14ac:dyDescent="0.25">
      <c r="A513" s="72"/>
      <c r="B513" s="47" t="s">
        <v>272</v>
      </c>
      <c r="C513" s="48">
        <v>143123.20000000001</v>
      </c>
      <c r="D513" s="48">
        <v>0.81635409536846903</v>
      </c>
      <c r="E513" s="49">
        <f>D513/D514</f>
        <v>0.38874004541355667</v>
      </c>
    </row>
    <row r="514" spans="1:11" s="4" customFormat="1" ht="15" customHeight="1" x14ac:dyDescent="0.25">
      <c r="A514" s="44"/>
      <c r="B514" s="44" t="s">
        <v>277</v>
      </c>
      <c r="C514" s="45">
        <f>SUM(C505:C513)</f>
        <v>368172</v>
      </c>
      <c r="D514" s="45">
        <f>SUM(D505:D513)</f>
        <v>2.1</v>
      </c>
      <c r="E514" s="46">
        <f>SUM(E505:E513)</f>
        <v>1</v>
      </c>
    </row>
    <row r="516" spans="1:11" s="43" customFormat="1" ht="15" customHeight="1" x14ac:dyDescent="0.25">
      <c r="A516" s="73" t="s">
        <v>278</v>
      </c>
      <c r="B516" s="73"/>
      <c r="C516" s="73"/>
      <c r="D516" s="73"/>
      <c r="E516" s="73"/>
      <c r="F516" s="73"/>
      <c r="G516" s="73"/>
      <c r="H516" s="73"/>
      <c r="I516" s="73"/>
      <c r="J516" s="73"/>
      <c r="K516" s="73"/>
    </row>
    <row r="518" spans="1:11" s="4" customFormat="1" ht="15" customHeight="1" x14ac:dyDescent="0.25">
      <c r="A518" s="68" t="s">
        <v>253</v>
      </c>
      <c r="B518" s="68"/>
      <c r="C518" s="68"/>
      <c r="D518" s="68"/>
      <c r="E518" s="68"/>
      <c r="F518" s="68"/>
      <c r="G518" s="68"/>
      <c r="H518" s="68"/>
      <c r="I518" s="68"/>
      <c r="J518" s="68"/>
      <c r="K518" s="68"/>
    </row>
    <row r="519" spans="1:11" s="5" customFormat="1" ht="30" customHeight="1" x14ac:dyDescent="0.25">
      <c r="A519" s="30" t="s">
        <v>343</v>
      </c>
      <c r="B519" s="30" t="s">
        <v>483</v>
      </c>
      <c r="C519" s="35" t="s">
        <v>496</v>
      </c>
      <c r="D519" s="35" t="s">
        <v>497</v>
      </c>
      <c r="E519" s="35" t="s">
        <v>498</v>
      </c>
      <c r="G519" s="30" t="s">
        <v>343</v>
      </c>
      <c r="H519" s="30" t="s">
        <v>483</v>
      </c>
      <c r="I519" s="35" t="s">
        <v>496</v>
      </c>
      <c r="J519" s="35" t="s">
        <v>497</v>
      </c>
      <c r="K519" s="35" t="s">
        <v>498</v>
      </c>
    </row>
    <row r="520" spans="1:11" ht="15" customHeight="1" x14ac:dyDescent="0.25">
      <c r="A520" s="72" t="s">
        <v>200</v>
      </c>
      <c r="B520" s="47" t="s">
        <v>264</v>
      </c>
      <c r="C520" s="48">
        <v>109280.308</v>
      </c>
      <c r="D520" s="48">
        <v>0.49866894827145603</v>
      </c>
      <c r="E520" s="49">
        <f>D520/D529</f>
        <v>6.2333618533932024E-2</v>
      </c>
      <c r="G520" s="72" t="s">
        <v>206</v>
      </c>
      <c r="H520" s="47" t="s">
        <v>264</v>
      </c>
      <c r="I520" s="48">
        <v>43712.122000000003</v>
      </c>
      <c r="J520" s="48">
        <v>0.199467573832731</v>
      </c>
      <c r="K520" s="49">
        <f>D520/D529</f>
        <v>6.2333618533932024E-2</v>
      </c>
    </row>
    <row r="521" spans="1:11" ht="15" customHeight="1" x14ac:dyDescent="0.25">
      <c r="A521" s="72"/>
      <c r="B521" s="47" t="s">
        <v>265</v>
      </c>
      <c r="C521" s="48">
        <v>10519.111999999999</v>
      </c>
      <c r="D521" s="48">
        <v>4.8000912641915798E-2</v>
      </c>
      <c r="E521" s="49">
        <f>D521/D529</f>
        <v>6.0001140802394765E-3</v>
      </c>
      <c r="G521" s="72"/>
      <c r="H521" s="47" t="s">
        <v>265</v>
      </c>
      <c r="I521" s="48">
        <v>4207.6409999999996</v>
      </c>
      <c r="J521" s="48">
        <v>1.92003477165699E-2</v>
      </c>
      <c r="K521" s="49">
        <f>D521/D529</f>
        <v>6.0001140802394765E-3</v>
      </c>
    </row>
    <row r="522" spans="1:11" ht="15" customHeight="1" x14ac:dyDescent="0.25">
      <c r="A522" s="72"/>
      <c r="B522" s="47" t="s">
        <v>266</v>
      </c>
      <c r="C522" s="48">
        <v>154690.321</v>
      </c>
      <c r="D522" s="48">
        <v>0.70588435457963705</v>
      </c>
      <c r="E522" s="49">
        <f>D522/D529</f>
        <v>8.8235544322454659E-2</v>
      </c>
      <c r="G522" s="72"/>
      <c r="H522" s="47" t="s">
        <v>266</v>
      </c>
      <c r="I522" s="48">
        <v>61876.131000000001</v>
      </c>
      <c r="J522" s="48">
        <v>0.28235375369620003</v>
      </c>
      <c r="K522" s="49">
        <f>D522/D529</f>
        <v>8.8235544322454659E-2</v>
      </c>
    </row>
    <row r="523" spans="1:11" ht="15" customHeight="1" x14ac:dyDescent="0.25">
      <c r="A523" s="72"/>
      <c r="B523" s="47" t="s">
        <v>267</v>
      </c>
      <c r="C523" s="48">
        <v>137785.64000000001</v>
      </c>
      <c r="D523" s="48">
        <v>0.62874475230898397</v>
      </c>
      <c r="E523" s="49">
        <f>D523/D529</f>
        <v>7.8593094038623024E-2</v>
      </c>
      <c r="G523" s="72"/>
      <c r="H523" s="47" t="s">
        <v>267</v>
      </c>
      <c r="I523" s="48">
        <v>55114.266000000003</v>
      </c>
      <c r="J523" s="48">
        <v>0.25149794655568902</v>
      </c>
      <c r="K523" s="49">
        <f>D523/D529</f>
        <v>7.8593094038623024E-2</v>
      </c>
    </row>
    <row r="524" spans="1:11" ht="15" customHeight="1" x14ac:dyDescent="0.25">
      <c r="A524" s="72"/>
      <c r="B524" s="47" t="s">
        <v>268</v>
      </c>
      <c r="C524" s="48">
        <v>156971.921</v>
      </c>
      <c r="D524" s="48">
        <v>0.71629577355528795</v>
      </c>
      <c r="E524" s="49">
        <f>D524/D529</f>
        <v>8.9536971694411022E-2</v>
      </c>
      <c r="G524" s="72"/>
      <c r="H524" s="47" t="s">
        <v>268</v>
      </c>
      <c r="I524" s="48">
        <v>62788.781000000003</v>
      </c>
      <c r="J524" s="48">
        <v>0.28651836691855598</v>
      </c>
      <c r="K524" s="49">
        <f>D524/D529</f>
        <v>8.9536971694411022E-2</v>
      </c>
    </row>
    <row r="525" spans="1:11" ht="15" customHeight="1" x14ac:dyDescent="0.25">
      <c r="A525" s="72"/>
      <c r="B525" s="47" t="s">
        <v>269</v>
      </c>
      <c r="C525" s="48">
        <v>266681.91700000002</v>
      </c>
      <c r="D525" s="48">
        <v>1.2169254782243599</v>
      </c>
      <c r="E525" s="49">
        <f>D525/D529</f>
        <v>0.15211568477804505</v>
      </c>
      <c r="G525" s="72"/>
      <c r="H525" s="47" t="s">
        <v>269</v>
      </c>
      <c r="I525" s="48">
        <v>106672.76700000001</v>
      </c>
      <c r="J525" s="48">
        <v>0.48677019220238699</v>
      </c>
      <c r="K525" s="49">
        <f>D525/D529</f>
        <v>0.15211568477804505</v>
      </c>
    </row>
    <row r="526" spans="1:11" ht="15" customHeight="1" x14ac:dyDescent="0.25">
      <c r="A526" s="72"/>
      <c r="B526" s="47" t="s">
        <v>270</v>
      </c>
      <c r="C526" s="48">
        <v>29764.66</v>
      </c>
      <c r="D526" s="48">
        <v>0.13582238163034399</v>
      </c>
      <c r="E526" s="49">
        <f>D526/D529</f>
        <v>1.6977797703793006E-2</v>
      </c>
      <c r="G526" s="72"/>
      <c r="H526" s="47" t="s">
        <v>270</v>
      </c>
      <c r="I526" s="48">
        <v>11905.874</v>
      </c>
      <c r="J526" s="48">
        <v>5.4328998284233203E-2</v>
      </c>
      <c r="K526" s="49">
        <f>D526/D529</f>
        <v>1.6977797703793006E-2</v>
      </c>
    </row>
    <row r="527" spans="1:11" ht="15" customHeight="1" x14ac:dyDescent="0.25">
      <c r="A527" s="72"/>
      <c r="B527" s="47" t="s">
        <v>271</v>
      </c>
      <c r="C527" s="48">
        <v>205937.693</v>
      </c>
      <c r="D527" s="48">
        <v>0.93973685339320301</v>
      </c>
      <c r="E527" s="49">
        <f>D527/D529</f>
        <v>0.11746710667415042</v>
      </c>
      <c r="G527" s="72"/>
      <c r="H527" s="47" t="s">
        <v>271</v>
      </c>
      <c r="I527" s="48">
        <v>82375.076000000001</v>
      </c>
      <c r="J527" s="48">
        <v>0.37589473588143002</v>
      </c>
      <c r="K527" s="49">
        <f>D527/D529</f>
        <v>0.11746710667415042</v>
      </c>
    </row>
    <row r="528" spans="1:11" ht="15" customHeight="1" x14ac:dyDescent="0.25">
      <c r="A528" s="72"/>
      <c r="B528" s="47" t="s">
        <v>272</v>
      </c>
      <c r="C528" s="48">
        <v>681520.42799999996</v>
      </c>
      <c r="D528" s="48">
        <v>3.10992054539481</v>
      </c>
      <c r="E528" s="49">
        <f>D528/D529</f>
        <v>0.38874006817435136</v>
      </c>
      <c r="G528" s="72"/>
      <c r="H528" s="47" t="s">
        <v>272</v>
      </c>
      <c r="I528" s="48">
        <v>272608.14199999999</v>
      </c>
      <c r="J528" s="48">
        <v>1.2439680849121999</v>
      </c>
      <c r="K528" s="49">
        <f>D528/D529</f>
        <v>0.38874006817435136</v>
      </c>
    </row>
    <row r="529" spans="1:11" s="4" customFormat="1" ht="15" customHeight="1" x14ac:dyDescent="0.25">
      <c r="A529" s="44"/>
      <c r="B529" s="44" t="s">
        <v>277</v>
      </c>
      <c r="C529" s="45">
        <f>SUM(C520:C528)</f>
        <v>1753152</v>
      </c>
      <c r="D529" s="45">
        <f>SUM(D520:D528)</f>
        <v>7.9999999999999973</v>
      </c>
      <c r="E529" s="46">
        <f>SUM(E520:E528)</f>
        <v>1</v>
      </c>
      <c r="G529" s="44"/>
      <c r="H529" s="44" t="s">
        <v>277</v>
      </c>
      <c r="I529" s="45">
        <f>SUM(I520:I528)</f>
        <v>701260.80000000005</v>
      </c>
      <c r="J529" s="45">
        <f>SUM(J520:J528)</f>
        <v>3.1999999999999957</v>
      </c>
      <c r="K529" s="46">
        <f>SUM(K520:K528)</f>
        <v>1</v>
      </c>
    </row>
    <row r="531" spans="1:11" s="5" customFormat="1" ht="30" customHeight="1" x14ac:dyDescent="0.25">
      <c r="A531" s="30" t="s">
        <v>343</v>
      </c>
      <c r="B531" s="30" t="s">
        <v>483</v>
      </c>
      <c r="C531" s="35" t="s">
        <v>496</v>
      </c>
      <c r="D531" s="35" t="s">
        <v>497</v>
      </c>
      <c r="E531" s="35" t="s">
        <v>498</v>
      </c>
      <c r="G531" s="30" t="s">
        <v>343</v>
      </c>
      <c r="H531" s="30" t="s">
        <v>483</v>
      </c>
      <c r="I531" s="35" t="s">
        <v>496</v>
      </c>
      <c r="J531" s="35" t="s">
        <v>497</v>
      </c>
      <c r="K531" s="35" t="s">
        <v>498</v>
      </c>
    </row>
    <row r="532" spans="1:11" ht="15" customHeight="1" x14ac:dyDescent="0.25">
      <c r="A532" s="72" t="s">
        <v>192</v>
      </c>
      <c r="B532" s="47" t="s">
        <v>264</v>
      </c>
      <c r="C532" s="48">
        <v>245880.71799999999</v>
      </c>
      <c r="D532" s="48">
        <v>1.1220052476910201</v>
      </c>
      <c r="E532" s="49">
        <f>D532/D541</f>
        <v>6.2333624871723323E-2</v>
      </c>
      <c r="G532" s="72" t="s">
        <v>203</v>
      </c>
      <c r="H532" s="47" t="s">
        <v>264</v>
      </c>
      <c r="I532" s="48">
        <v>94254.282000000007</v>
      </c>
      <c r="J532" s="48">
        <v>0.43010204249260803</v>
      </c>
      <c r="K532" s="49">
        <f>D532/D541</f>
        <v>6.2333624871723323E-2</v>
      </c>
    </row>
    <row r="533" spans="1:11" ht="15" customHeight="1" x14ac:dyDescent="0.25">
      <c r="A533" s="72"/>
      <c r="B533" s="47" t="s">
        <v>265</v>
      </c>
      <c r="C533" s="48">
        <v>23668.026999999998</v>
      </c>
      <c r="D533" s="48">
        <v>0.10800216752455</v>
      </c>
      <c r="E533" s="49">
        <f>D533/D541</f>
        <v>6.000120418030554E-3</v>
      </c>
      <c r="G533" s="72"/>
      <c r="H533" s="47" t="s">
        <v>265</v>
      </c>
      <c r="I533" s="48">
        <v>9072.7389999999996</v>
      </c>
      <c r="J533" s="48">
        <v>4.1400809513379301E-2</v>
      </c>
      <c r="K533" s="49">
        <f>D533/D541</f>
        <v>6.000120418030554E-3</v>
      </c>
    </row>
    <row r="534" spans="1:11" ht="15" customHeight="1" x14ac:dyDescent="0.25">
      <c r="A534" s="72"/>
      <c r="B534" s="47" t="s">
        <v>266</v>
      </c>
      <c r="C534" s="48">
        <v>348053.20799999998</v>
      </c>
      <c r="D534" s="48">
        <v>1.5882397327784501</v>
      </c>
      <c r="E534" s="49">
        <f>D534/D541</f>
        <v>8.8235540709913879E-2</v>
      </c>
      <c r="G534" s="72"/>
      <c r="H534" s="47" t="s">
        <v>266</v>
      </c>
      <c r="I534" s="48">
        <v>133420.397</v>
      </c>
      <c r="J534" s="48">
        <v>0.60882523363633001</v>
      </c>
      <c r="K534" s="49">
        <f>D534/D541</f>
        <v>8.8235540709913879E-2</v>
      </c>
    </row>
    <row r="535" spans="1:11" ht="15" customHeight="1" x14ac:dyDescent="0.25">
      <c r="A535" s="72"/>
      <c r="B535" s="47" t="s">
        <v>267</v>
      </c>
      <c r="C535" s="48">
        <v>310017.712</v>
      </c>
      <c r="D535" s="48">
        <v>1.41467579308582</v>
      </c>
      <c r="E535" s="49">
        <f>D535/D541</f>
        <v>7.8593099615878875E-2</v>
      </c>
      <c r="G535" s="72"/>
      <c r="H535" s="47" t="s">
        <v>267</v>
      </c>
      <c r="I535" s="48">
        <v>118840.11500000001</v>
      </c>
      <c r="J535" s="48">
        <v>0.54229235114810403</v>
      </c>
      <c r="K535" s="49">
        <f>D535/D541</f>
        <v>7.8593099615878875E-2</v>
      </c>
    </row>
    <row r="536" spans="1:11" ht="15" customHeight="1" x14ac:dyDescent="0.25">
      <c r="A536" s="72"/>
      <c r="B536" s="47" t="s">
        <v>268</v>
      </c>
      <c r="C536" s="48">
        <v>353186.83</v>
      </c>
      <c r="D536" s="48">
        <v>1.61166552586427</v>
      </c>
      <c r="E536" s="49">
        <f>D536/D541</f>
        <v>8.9536973659126093E-2</v>
      </c>
      <c r="G536" s="72"/>
      <c r="H536" s="47" t="s">
        <v>268</v>
      </c>
      <c r="I536" s="48">
        <v>135388.28700000001</v>
      </c>
      <c r="J536" s="48">
        <v>0.61780512813492505</v>
      </c>
      <c r="K536" s="49">
        <f>D536/D541</f>
        <v>8.9536973659126093E-2</v>
      </c>
    </row>
    <row r="537" spans="1:11" ht="15" customHeight="1" x14ac:dyDescent="0.25">
      <c r="A537" s="72"/>
      <c r="B537" s="47" t="s">
        <v>269</v>
      </c>
      <c r="C537" s="48">
        <v>600034.28399999999</v>
      </c>
      <c r="D537" s="48">
        <v>2.73808219253094</v>
      </c>
      <c r="E537" s="49">
        <f>D537/D541</f>
        <v>0.15211567736282997</v>
      </c>
      <c r="G537" s="72"/>
      <c r="H537" s="47" t="s">
        <v>269</v>
      </c>
      <c r="I537" s="48">
        <v>230013.14</v>
      </c>
      <c r="J537" s="48">
        <v>1.04959816376447</v>
      </c>
      <c r="K537" s="49">
        <f>D537/D541</f>
        <v>0.15211567736282997</v>
      </c>
    </row>
    <row r="538" spans="1:11" ht="15" customHeight="1" x14ac:dyDescent="0.25">
      <c r="A538" s="72"/>
      <c r="B538" s="47" t="s">
        <v>270</v>
      </c>
      <c r="C538" s="48">
        <v>66970.485000000001</v>
      </c>
      <c r="D538" s="48">
        <v>0.30560035866827301</v>
      </c>
      <c r="E538" s="49">
        <f>D538/D541</f>
        <v>1.697779770379294E-2</v>
      </c>
      <c r="G538" s="72"/>
      <c r="H538" s="47" t="s">
        <v>270</v>
      </c>
      <c r="I538" s="48">
        <v>25672.022000000001</v>
      </c>
      <c r="J538" s="48">
        <v>0.11714681670499801</v>
      </c>
      <c r="K538" s="49">
        <f>D538/D541</f>
        <v>1.697779770379294E-2</v>
      </c>
    </row>
    <row r="539" spans="1:11" ht="15" customHeight="1" x14ac:dyDescent="0.25">
      <c r="A539" s="72"/>
      <c r="B539" s="47" t="s">
        <v>271</v>
      </c>
      <c r="C539" s="48">
        <v>463359.80099999998</v>
      </c>
      <c r="D539" s="48">
        <v>2.11440788248823</v>
      </c>
      <c r="E539" s="49">
        <f>D539/D541</f>
        <v>0.11746710458267942</v>
      </c>
      <c r="G539" s="72"/>
      <c r="H539" s="47" t="s">
        <v>271</v>
      </c>
      <c r="I539" s="48">
        <v>177621.26199999999</v>
      </c>
      <c r="J539" s="48">
        <v>0.81052304420837396</v>
      </c>
      <c r="K539" s="49">
        <f>D539/D541</f>
        <v>0.11746710458267942</v>
      </c>
    </row>
    <row r="540" spans="1:11" ht="15" customHeight="1" x14ac:dyDescent="0.25">
      <c r="A540" s="72"/>
      <c r="B540" s="47" t="s">
        <v>272</v>
      </c>
      <c r="C540" s="48">
        <v>1533420.9350000001</v>
      </c>
      <c r="D540" s="48">
        <v>6.9973210993684498</v>
      </c>
      <c r="E540" s="49">
        <f>D540/D541</f>
        <v>0.38874006107602493</v>
      </c>
      <c r="G540" s="72"/>
      <c r="H540" s="47" t="s">
        <v>272</v>
      </c>
      <c r="I540" s="48">
        <v>587811.35600000003</v>
      </c>
      <c r="J540" s="48">
        <v>2.6823064103968202</v>
      </c>
      <c r="K540" s="49">
        <f>D540/D541</f>
        <v>0.38874006107602493</v>
      </c>
    </row>
    <row r="541" spans="1:11" s="4" customFormat="1" ht="15" customHeight="1" x14ac:dyDescent="0.25">
      <c r="A541" s="44"/>
      <c r="B541" s="44" t="s">
        <v>277</v>
      </c>
      <c r="C541" s="45">
        <f>SUM(C532:C540)</f>
        <v>3944592.0000000005</v>
      </c>
      <c r="D541" s="45">
        <f>SUM(D532:D540)</f>
        <v>18.000000000000004</v>
      </c>
      <c r="E541" s="46">
        <f>SUM(E532:E540)</f>
        <v>1</v>
      </c>
      <c r="G541" s="44"/>
      <c r="H541" s="44" t="s">
        <v>277</v>
      </c>
      <c r="I541" s="45">
        <f>SUM(I532:I540)</f>
        <v>1512093.6</v>
      </c>
      <c r="J541" s="45">
        <f>SUM(J532:J540)</f>
        <v>6.9000000000000083</v>
      </c>
      <c r="K541" s="46">
        <f>SUM(K532:K540)</f>
        <v>1</v>
      </c>
    </row>
    <row r="543" spans="1:11" s="5" customFormat="1" ht="30" customHeight="1" x14ac:dyDescent="0.25">
      <c r="A543" s="30" t="s">
        <v>343</v>
      </c>
      <c r="B543" s="30" t="s">
        <v>483</v>
      </c>
      <c r="C543" s="35" t="s">
        <v>496</v>
      </c>
      <c r="D543" s="35" t="s">
        <v>497</v>
      </c>
      <c r="E543" s="35" t="s">
        <v>498</v>
      </c>
      <c r="G543" s="30" t="s">
        <v>343</v>
      </c>
      <c r="H543" s="30" t="s">
        <v>483</v>
      </c>
      <c r="I543" s="35" t="s">
        <v>496</v>
      </c>
      <c r="J543" s="35" t="s">
        <v>497</v>
      </c>
      <c r="K543" s="35" t="s">
        <v>498</v>
      </c>
    </row>
    <row r="544" spans="1:11" ht="15" customHeight="1" x14ac:dyDescent="0.25">
      <c r="A544" s="72" t="s">
        <v>196</v>
      </c>
      <c r="B544" s="47" t="s">
        <v>264</v>
      </c>
      <c r="C544" s="48">
        <v>956202.77</v>
      </c>
      <c r="D544" s="48">
        <v>4.3633536396159602</v>
      </c>
      <c r="E544" s="49">
        <f>D544/D553</f>
        <v>6.2333623423085169E-2</v>
      </c>
      <c r="G544" s="72" t="s">
        <v>185</v>
      </c>
      <c r="H544" s="47" t="s">
        <v>264</v>
      </c>
      <c r="I544" s="48">
        <v>7782124.5499999998</v>
      </c>
      <c r="J544" s="48">
        <v>35.511465292227903</v>
      </c>
      <c r="K544" s="49">
        <f>D544/D553</f>
        <v>6.2333623423085169E-2</v>
      </c>
    </row>
    <row r="545" spans="1:11" ht="15" customHeight="1" x14ac:dyDescent="0.25">
      <c r="A545" s="72"/>
      <c r="B545" s="47" t="s">
        <v>265</v>
      </c>
      <c r="C545" s="48">
        <v>92042.304999999993</v>
      </c>
      <c r="D545" s="48">
        <v>0.42000832785748199</v>
      </c>
      <c r="E545" s="49">
        <f>D545/D553</f>
        <v>6.0001189693926022E-3</v>
      </c>
      <c r="G545" s="72"/>
      <c r="H545" s="47" t="s">
        <v>265</v>
      </c>
      <c r="I545" s="48">
        <v>749092.78399999999</v>
      </c>
      <c r="J545" s="48">
        <v>3.4182673675756599</v>
      </c>
      <c r="K545" s="49">
        <f>D545/D553</f>
        <v>6.0001189693926022E-3</v>
      </c>
    </row>
    <row r="546" spans="1:11" ht="15" customHeight="1" x14ac:dyDescent="0.25">
      <c r="A546" s="72"/>
      <c r="B546" s="47" t="s">
        <v>266</v>
      </c>
      <c r="C546" s="48">
        <v>1353540.2849999999</v>
      </c>
      <c r="D546" s="48">
        <v>6.1764879941956004</v>
      </c>
      <c r="E546" s="49">
        <f>D546/D553</f>
        <v>8.8235542774222894E-2</v>
      </c>
      <c r="G546" s="72"/>
      <c r="H546" s="47" t="s">
        <v>266</v>
      </c>
      <c r="I546" s="48">
        <v>11015884.287</v>
      </c>
      <c r="J546" s="48">
        <v>50.267788700580397</v>
      </c>
      <c r="K546" s="49">
        <f>D546/D553</f>
        <v>8.8235542774222894E-2</v>
      </c>
    </row>
    <row r="547" spans="1:11" ht="15" customHeight="1" x14ac:dyDescent="0.25">
      <c r="A547" s="72"/>
      <c r="B547" s="47" t="s">
        <v>267</v>
      </c>
      <c r="C547" s="48">
        <v>1205624.422</v>
      </c>
      <c r="D547" s="48">
        <v>5.5015169112546998</v>
      </c>
      <c r="E547" s="49">
        <f>D547/D553</f>
        <v>7.8593098732210029E-2</v>
      </c>
      <c r="G547" s="72"/>
      <c r="H547" s="47" t="s">
        <v>267</v>
      </c>
      <c r="I547" s="48">
        <v>9812060.5030000005</v>
      </c>
      <c r="J547" s="48">
        <v>44.774488477895801</v>
      </c>
      <c r="K547" s="49">
        <f>D547/D553</f>
        <v>7.8593098732210029E-2</v>
      </c>
    </row>
    <row r="548" spans="1:11" ht="15" customHeight="1" x14ac:dyDescent="0.25">
      <c r="A548" s="72"/>
      <c r="B548" s="47" t="s">
        <v>268</v>
      </c>
      <c r="C548" s="48">
        <v>1373504.382</v>
      </c>
      <c r="D548" s="48">
        <v>6.2675883528638696</v>
      </c>
      <c r="E548" s="49">
        <f>D548/D553</f>
        <v>8.9536976469483887E-2</v>
      </c>
      <c r="G548" s="72"/>
      <c r="H548" s="47" t="s">
        <v>268</v>
      </c>
      <c r="I548" s="48">
        <v>11178363.551000001</v>
      </c>
      <c r="J548" s="48">
        <v>51.009215634468703</v>
      </c>
      <c r="K548" s="49">
        <f>D548/D553</f>
        <v>8.9536976469483887E-2</v>
      </c>
    </row>
    <row r="549" spans="1:11" ht="15" customHeight="1" x14ac:dyDescent="0.25">
      <c r="A549" s="72"/>
      <c r="B549" s="47" t="s">
        <v>269</v>
      </c>
      <c r="C549" s="48">
        <v>2333466.63</v>
      </c>
      <c r="D549" s="48">
        <v>10.648097278501799</v>
      </c>
      <c r="E549" s="49">
        <f>D549/D553</f>
        <v>0.15211567540716861</v>
      </c>
      <c r="G549" s="72"/>
      <c r="H549" s="47" t="s">
        <v>269</v>
      </c>
      <c r="I549" s="48">
        <v>18991084.857000001</v>
      </c>
      <c r="J549" s="48">
        <v>86.660300336764905</v>
      </c>
      <c r="K549" s="49">
        <f>D549/D553</f>
        <v>0.15211567540716861</v>
      </c>
    </row>
    <row r="550" spans="1:11" ht="15" customHeight="1" x14ac:dyDescent="0.25">
      <c r="A550" s="72"/>
      <c r="B550" s="47" t="s">
        <v>270</v>
      </c>
      <c r="C550" s="48">
        <v>260440.807</v>
      </c>
      <c r="D550" s="48">
        <v>1.1884459852882101</v>
      </c>
      <c r="E550" s="49">
        <f>D550/D553</f>
        <v>1.697779978983158E-2</v>
      </c>
      <c r="G550" s="72"/>
      <c r="H550" s="47" t="s">
        <v>270</v>
      </c>
      <c r="I550" s="48">
        <v>2119616.0789999999</v>
      </c>
      <c r="J550" s="48">
        <v>9.6722523956850299</v>
      </c>
      <c r="K550" s="49">
        <f>D550/D553</f>
        <v>1.697779978983158E-2</v>
      </c>
    </row>
    <row r="551" spans="1:11" ht="15" customHeight="1" x14ac:dyDescent="0.25">
      <c r="A551" s="72"/>
      <c r="B551" s="47" t="s">
        <v>271</v>
      </c>
      <c r="C551" s="48">
        <v>1801954.7949999999</v>
      </c>
      <c r="D551" s="48">
        <v>8.2226973816303399</v>
      </c>
      <c r="E551" s="49">
        <f>D551/D553</f>
        <v>0.11746710545186205</v>
      </c>
      <c r="G551" s="72"/>
      <c r="H551" s="47" t="s">
        <v>271</v>
      </c>
      <c r="I551" s="48">
        <v>14665337.749</v>
      </c>
      <c r="J551" s="48">
        <v>66.921009696820406</v>
      </c>
      <c r="K551" s="49">
        <f>D551/D553</f>
        <v>0.11746710545186205</v>
      </c>
    </row>
    <row r="552" spans="1:11" ht="15" customHeight="1" x14ac:dyDescent="0.25">
      <c r="A552" s="72"/>
      <c r="B552" s="47" t="s">
        <v>272</v>
      </c>
      <c r="C552" s="48">
        <v>5963303.6040000003</v>
      </c>
      <c r="D552" s="48">
        <v>27.211804128792</v>
      </c>
      <c r="E552" s="49">
        <f>D552/D553</f>
        <v>0.388740058982743</v>
      </c>
      <c r="G552" s="72"/>
      <c r="H552" s="47" t="s">
        <v>272</v>
      </c>
      <c r="I552" s="48">
        <v>48532772.439999998</v>
      </c>
      <c r="J552" s="48">
        <v>221.46521209798101</v>
      </c>
      <c r="K552" s="49">
        <f>D552/D553</f>
        <v>0.388740058982743</v>
      </c>
    </row>
    <row r="553" spans="1:11" s="4" customFormat="1" ht="15" customHeight="1" x14ac:dyDescent="0.25">
      <c r="A553" s="44"/>
      <c r="B553" s="44" t="s">
        <v>277</v>
      </c>
      <c r="C553" s="45">
        <f>SUM(C544:C552)</f>
        <v>15340080</v>
      </c>
      <c r="D553" s="45">
        <f>SUM(D544:D552)</f>
        <v>69.999999999999972</v>
      </c>
      <c r="E553" s="46">
        <f>SUM(E544:E552)</f>
        <v>0.99999999999999978</v>
      </c>
      <c r="G553" s="44"/>
      <c r="H553" s="44" t="s">
        <v>277</v>
      </c>
      <c r="I553" s="45">
        <f>SUM(I544:I552)</f>
        <v>124846336.8</v>
      </c>
      <c r="J553" s="45">
        <f>SUM(J544:J552)</f>
        <v>569.69999999999982</v>
      </c>
      <c r="K553" s="46">
        <f>SUM(K544:K552)</f>
        <v>0.99999999999999978</v>
      </c>
    </row>
    <row r="555" spans="1:11" s="5" customFormat="1" ht="30" customHeight="1" x14ac:dyDescent="0.25">
      <c r="A555" s="30" t="s">
        <v>343</v>
      </c>
      <c r="B555" s="30" t="s">
        <v>483</v>
      </c>
      <c r="C555" s="35" t="s">
        <v>496</v>
      </c>
      <c r="D555" s="35" t="s">
        <v>497</v>
      </c>
      <c r="E555" s="35" t="s">
        <v>498</v>
      </c>
      <c r="G555" s="30" t="s">
        <v>343</v>
      </c>
      <c r="H555" s="30" t="s">
        <v>483</v>
      </c>
      <c r="I555" s="35" t="s">
        <v>496</v>
      </c>
      <c r="J555" s="35" t="s">
        <v>497</v>
      </c>
      <c r="K555" s="35" t="s">
        <v>498</v>
      </c>
    </row>
    <row r="556" spans="1:11" ht="15" customHeight="1" x14ac:dyDescent="0.25">
      <c r="A556" s="72" t="s">
        <v>209</v>
      </c>
      <c r="B556" s="47" t="s">
        <v>264</v>
      </c>
      <c r="C556" s="48">
        <v>456245.32699999999</v>
      </c>
      <c r="D556" s="48">
        <v>2.0819430465812401</v>
      </c>
      <c r="E556" s="49">
        <f>D556/D565</f>
        <v>6.2333624149138941E-2</v>
      </c>
      <c r="G556" s="72" t="s">
        <v>198</v>
      </c>
      <c r="H556" s="47" t="s">
        <v>264</v>
      </c>
      <c r="I556" s="48">
        <v>275932.79499999998</v>
      </c>
      <c r="J556" s="48">
        <v>1.2591391733289501</v>
      </c>
      <c r="K556" s="49">
        <f>D556/D565</f>
        <v>6.2333624149138941E-2</v>
      </c>
    </row>
    <row r="557" spans="1:11" ht="15" customHeight="1" x14ac:dyDescent="0.25">
      <c r="A557" s="72"/>
      <c r="B557" s="47" t="s">
        <v>265</v>
      </c>
      <c r="C557" s="48">
        <v>43917.328999999998</v>
      </c>
      <c r="D557" s="48">
        <v>0.20040397638082699</v>
      </c>
      <c r="E557" s="49">
        <f>D557/D565</f>
        <v>6.0001190533181753E-3</v>
      </c>
      <c r="G557" s="72"/>
      <c r="H557" s="47" t="s">
        <v>265</v>
      </c>
      <c r="I557" s="48">
        <v>26560.778999999999</v>
      </c>
      <c r="J557" s="48">
        <v>0.121202401160881</v>
      </c>
      <c r="K557" s="49">
        <f>D557/D565</f>
        <v>6.0001190533181753E-3</v>
      </c>
    </row>
    <row r="558" spans="1:11" ht="15" customHeight="1" x14ac:dyDescent="0.25">
      <c r="A558" s="72"/>
      <c r="B558" s="47" t="s">
        <v>266</v>
      </c>
      <c r="C558" s="48">
        <v>645832.07999999996</v>
      </c>
      <c r="D558" s="48">
        <v>2.94706713393933</v>
      </c>
      <c r="E558" s="49">
        <f>D558/D565</f>
        <v>8.8235542932315295E-2</v>
      </c>
      <c r="G558" s="72"/>
      <c r="H558" s="47" t="s">
        <v>266</v>
      </c>
      <c r="I558" s="48">
        <v>390593.05599999998</v>
      </c>
      <c r="J558" s="48">
        <v>1.78235797466506</v>
      </c>
      <c r="K558" s="49">
        <f>D558/D565</f>
        <v>8.8235542932315295E-2</v>
      </c>
    </row>
    <row r="559" spans="1:11" ht="15" customHeight="1" x14ac:dyDescent="0.25">
      <c r="A559" s="72"/>
      <c r="B559" s="47" t="s">
        <v>267</v>
      </c>
      <c r="C559" s="48">
        <v>575255.08100000001</v>
      </c>
      <c r="D559" s="48">
        <v>2.6250094960391301</v>
      </c>
      <c r="E559" s="49">
        <f>D559/D565</f>
        <v>7.8593098683806317E-2</v>
      </c>
      <c r="G559" s="72"/>
      <c r="H559" s="47" t="s">
        <v>267</v>
      </c>
      <c r="I559" s="48">
        <v>347908.76199999999</v>
      </c>
      <c r="J559" s="48">
        <v>1.5875805954075899</v>
      </c>
      <c r="K559" s="49">
        <f>D559/D565</f>
        <v>7.8593098683806317E-2</v>
      </c>
    </row>
    <row r="560" spans="1:11" ht="15" customHeight="1" x14ac:dyDescent="0.25">
      <c r="A560" s="72"/>
      <c r="B560" s="47" t="s">
        <v>268</v>
      </c>
      <c r="C560" s="48">
        <v>655357.81299999997</v>
      </c>
      <c r="D560" s="48">
        <v>2.9905350500127801</v>
      </c>
      <c r="E560" s="49">
        <f>D560/D565</f>
        <v>8.9536977545292842E-2</v>
      </c>
      <c r="G560" s="72"/>
      <c r="H560" s="47" t="s">
        <v>268</v>
      </c>
      <c r="I560" s="48">
        <v>396354.12300000002</v>
      </c>
      <c r="J560" s="48">
        <v>1.80864693078524</v>
      </c>
      <c r="K560" s="49">
        <f>D560/D565</f>
        <v>8.9536977545292842E-2</v>
      </c>
    </row>
    <row r="561" spans="1:11" ht="15" customHeight="1" x14ac:dyDescent="0.25">
      <c r="A561" s="72"/>
      <c r="B561" s="47" t="s">
        <v>269</v>
      </c>
      <c r="C561" s="48">
        <v>1113396.9350000001</v>
      </c>
      <c r="D561" s="48">
        <v>5.0806635591209401</v>
      </c>
      <c r="E561" s="49">
        <f>D561/D565</f>
        <v>0.15211567542278268</v>
      </c>
      <c r="G561" s="72"/>
      <c r="H561" s="47" t="s">
        <v>269</v>
      </c>
      <c r="I561" s="48">
        <v>673371.80099999998</v>
      </c>
      <c r="J561" s="48">
        <v>3.0727366526119799</v>
      </c>
      <c r="K561" s="49">
        <f>D561/D565</f>
        <v>0.15211567542278268</v>
      </c>
    </row>
    <row r="562" spans="1:11" ht="15" customHeight="1" x14ac:dyDescent="0.25">
      <c r="A562" s="72"/>
      <c r="B562" s="47" t="s">
        <v>270</v>
      </c>
      <c r="C562" s="48">
        <v>124267.47900000001</v>
      </c>
      <c r="D562" s="48">
        <v>0.56705855054210896</v>
      </c>
      <c r="E562" s="49">
        <f>D562/D565</f>
        <v>1.6977800914434404E-2</v>
      </c>
      <c r="G562" s="72"/>
      <c r="H562" s="47" t="s">
        <v>270</v>
      </c>
      <c r="I562" s="48">
        <v>75155.78</v>
      </c>
      <c r="J562" s="48">
        <v>0.34295157521994701</v>
      </c>
      <c r="K562" s="49">
        <f>D562/D565</f>
        <v>1.6977800914434404E-2</v>
      </c>
    </row>
    <row r="563" spans="1:11" ht="15" customHeight="1" x14ac:dyDescent="0.25">
      <c r="A563" s="72"/>
      <c r="B563" s="47" t="s">
        <v>271</v>
      </c>
      <c r="C563" s="48">
        <v>859789.84699999995</v>
      </c>
      <c r="D563" s="48">
        <v>3.92340126583434</v>
      </c>
      <c r="E563" s="49">
        <f>D563/D565</f>
        <v>0.11746710376749524</v>
      </c>
      <c r="G563" s="72"/>
      <c r="H563" s="47" t="s">
        <v>271</v>
      </c>
      <c r="I563" s="48">
        <v>519992.663</v>
      </c>
      <c r="J563" s="48">
        <v>2.3728355008578799</v>
      </c>
      <c r="K563" s="49">
        <f>D563/D565</f>
        <v>0.11746710376749524</v>
      </c>
    </row>
    <row r="564" spans="1:11" ht="15" customHeight="1" x14ac:dyDescent="0.25">
      <c r="A564" s="72"/>
      <c r="B564" s="47" t="s">
        <v>272</v>
      </c>
      <c r="C564" s="48">
        <v>2845347.7089999998</v>
      </c>
      <c r="D564" s="48">
        <v>12.983917921549301</v>
      </c>
      <c r="E564" s="49">
        <f>D564/D565</f>
        <v>0.38874005753141627</v>
      </c>
      <c r="G564" s="72"/>
      <c r="H564" s="47" t="s">
        <v>272</v>
      </c>
      <c r="I564" s="48">
        <v>1720839.041</v>
      </c>
      <c r="J564" s="48">
        <v>7.85254919596247</v>
      </c>
      <c r="K564" s="49">
        <f>D564/D565</f>
        <v>0.38874005753141627</v>
      </c>
    </row>
    <row r="565" spans="1:11" s="4" customFormat="1" ht="15" customHeight="1" x14ac:dyDescent="0.25">
      <c r="A565" s="44"/>
      <c r="B565" s="44" t="s">
        <v>277</v>
      </c>
      <c r="C565" s="45">
        <f>SUM(C556:C564)</f>
        <v>7319409.5999999996</v>
      </c>
      <c r="D565" s="45">
        <f>SUM(D556:D564)</f>
        <v>33.399999999999991</v>
      </c>
      <c r="E565" s="46">
        <f>SUM(E556:E564)</f>
        <v>1</v>
      </c>
      <c r="G565" s="44"/>
      <c r="H565" s="44" t="s">
        <v>277</v>
      </c>
      <c r="I565" s="45">
        <f>SUM(I556:I564)</f>
        <v>4426708.8</v>
      </c>
      <c r="J565" s="45">
        <f>SUM(J556:J564)</f>
        <v>20.2</v>
      </c>
      <c r="K565" s="46">
        <f>SUM(K556:K564)</f>
        <v>1</v>
      </c>
    </row>
    <row r="567" spans="1:11" s="6" customFormat="1" ht="30" customHeight="1" x14ac:dyDescent="0.25">
      <c r="A567" s="30" t="s">
        <v>343</v>
      </c>
      <c r="B567" s="30" t="s">
        <v>483</v>
      </c>
      <c r="C567" s="35" t="s">
        <v>496</v>
      </c>
      <c r="D567" s="35" t="s">
        <v>497</v>
      </c>
      <c r="E567" s="35" t="s">
        <v>498</v>
      </c>
    </row>
    <row r="568" spans="1:11" ht="15" customHeight="1" x14ac:dyDescent="0.25">
      <c r="A568" s="72" t="s">
        <v>189</v>
      </c>
      <c r="B568" s="47" t="s">
        <v>264</v>
      </c>
      <c r="C568" s="48">
        <v>180312.53200000001</v>
      </c>
      <c r="D568" s="48">
        <v>0.82280387325229098</v>
      </c>
      <c r="E568" s="49">
        <f>D568/D577</f>
        <v>6.2333626761537191E-2</v>
      </c>
    </row>
    <row r="569" spans="1:11" ht="15" customHeight="1" x14ac:dyDescent="0.25">
      <c r="A569" s="72"/>
      <c r="B569" s="47" t="s">
        <v>265</v>
      </c>
      <c r="C569" s="48">
        <v>17356.556</v>
      </c>
      <c r="D569" s="48">
        <v>7.9201602599204196E-2</v>
      </c>
      <c r="E569" s="49">
        <f>D569/D577</f>
        <v>6.0001214090306208E-3</v>
      </c>
    </row>
    <row r="570" spans="1:11" ht="15" customHeight="1" x14ac:dyDescent="0.25">
      <c r="A570" s="72"/>
      <c r="B570" s="47" t="s">
        <v>266</v>
      </c>
      <c r="C570" s="48">
        <v>255239.01800000001</v>
      </c>
      <c r="D570" s="48">
        <v>1.16470913189501</v>
      </c>
      <c r="E570" s="49">
        <f>D570/D577</f>
        <v>8.8235540295076506E-2</v>
      </c>
    </row>
    <row r="571" spans="1:11" ht="15" customHeight="1" x14ac:dyDescent="0.25">
      <c r="A571" s="72"/>
      <c r="B571" s="47" t="s">
        <v>267</v>
      </c>
      <c r="C571" s="48">
        <v>227346.31899999999</v>
      </c>
      <c r="D571" s="48">
        <v>1.03742890063155</v>
      </c>
      <c r="E571" s="49">
        <f>D571/D577</f>
        <v>7.8593098532693181E-2</v>
      </c>
    </row>
    <row r="572" spans="1:11" ht="15" customHeight="1" x14ac:dyDescent="0.25">
      <c r="A572" s="72"/>
      <c r="B572" s="47" t="s">
        <v>268</v>
      </c>
      <c r="C572" s="48">
        <v>259003.69</v>
      </c>
      <c r="D572" s="48">
        <v>1.1818881192275399</v>
      </c>
      <c r="E572" s="49">
        <f>D572/D577</f>
        <v>8.9536978729359076E-2</v>
      </c>
    </row>
    <row r="573" spans="1:11" ht="15" customHeight="1" x14ac:dyDescent="0.25">
      <c r="A573" s="72"/>
      <c r="B573" s="47" t="s">
        <v>269</v>
      </c>
      <c r="C573" s="48">
        <v>440025.14</v>
      </c>
      <c r="D573" s="48">
        <v>2.00792693388822</v>
      </c>
      <c r="E573" s="49">
        <f>D573/D577</f>
        <v>0.15211567680971363</v>
      </c>
    </row>
    <row r="574" spans="1:11" ht="15" customHeight="1" x14ac:dyDescent="0.25">
      <c r="A574" s="72"/>
      <c r="B574" s="47" t="s">
        <v>270</v>
      </c>
      <c r="C574" s="48">
        <v>49111.692999999999</v>
      </c>
      <c r="D574" s="48">
        <v>0.224106947942905</v>
      </c>
      <c r="E574" s="49">
        <f>D574/D577</f>
        <v>1.6977799086583711E-2</v>
      </c>
    </row>
    <row r="575" spans="1:11" ht="15" customHeight="1" x14ac:dyDescent="0.25">
      <c r="A575" s="72"/>
      <c r="B575" s="47" t="s">
        <v>271</v>
      </c>
      <c r="C575" s="48">
        <v>339797.18400000001</v>
      </c>
      <c r="D575" s="48">
        <v>1.5505657649764499</v>
      </c>
      <c r="E575" s="49">
        <f>D575/D577</f>
        <v>0.1174671034073068</v>
      </c>
    </row>
    <row r="576" spans="1:11" ht="15" customHeight="1" x14ac:dyDescent="0.25">
      <c r="A576" s="72"/>
      <c r="B576" s="47" t="s">
        <v>272</v>
      </c>
      <c r="C576" s="48">
        <v>1124508.6680000001</v>
      </c>
      <c r="D576" s="48">
        <v>5.1313687255868299</v>
      </c>
      <c r="E576" s="49">
        <f>D576/D577</f>
        <v>0.38874005496869918</v>
      </c>
    </row>
    <row r="577" spans="1:11" s="4" customFormat="1" ht="15" customHeight="1" x14ac:dyDescent="0.25">
      <c r="A577" s="44"/>
      <c r="B577" s="44" t="s">
        <v>277</v>
      </c>
      <c r="C577" s="45">
        <f>SUM(C568:C576)</f>
        <v>2892700.8</v>
      </c>
      <c r="D577" s="45">
        <f>SUM(D568:D576)</f>
        <v>13.200000000000001</v>
      </c>
      <c r="E577" s="46">
        <f>SUM(E568:E576)</f>
        <v>1</v>
      </c>
    </row>
    <row r="579" spans="1:11" s="43" customFormat="1" ht="15" customHeight="1" x14ac:dyDescent="0.25">
      <c r="A579" s="73" t="s">
        <v>278</v>
      </c>
      <c r="B579" s="73"/>
      <c r="C579" s="73"/>
      <c r="D579" s="73"/>
      <c r="E579" s="73"/>
      <c r="F579" s="73"/>
      <c r="G579" s="73"/>
      <c r="H579" s="73"/>
      <c r="I579" s="73"/>
      <c r="J579" s="73"/>
      <c r="K579" s="73"/>
    </row>
  </sheetData>
  <mergeCells count="101">
    <mergeCell ref="A2:K2"/>
    <mergeCell ref="A3:K3"/>
    <mergeCell ref="A5:K5"/>
    <mergeCell ref="A176:K176"/>
    <mergeCell ref="A443:K443"/>
    <mergeCell ref="A556:A564"/>
    <mergeCell ref="G556:G564"/>
    <mergeCell ref="A579:K579"/>
    <mergeCell ref="A568:A576"/>
    <mergeCell ref="G532:G540"/>
    <mergeCell ref="A544:A552"/>
    <mergeCell ref="G544:G552"/>
    <mergeCell ref="A520:A528"/>
    <mergeCell ref="G520:G528"/>
    <mergeCell ref="A532:A540"/>
    <mergeCell ref="A518:K518"/>
    <mergeCell ref="A493:A501"/>
    <mergeCell ref="G493:G501"/>
    <mergeCell ref="A516:K516"/>
    <mergeCell ref="A505:A513"/>
    <mergeCell ref="A469:A477"/>
    <mergeCell ref="G469:G477"/>
    <mergeCell ref="A481:A489"/>
    <mergeCell ref="G481:G489"/>
    <mergeCell ref="G445:G453"/>
    <mergeCell ref="A457:A465"/>
    <mergeCell ref="G457:G465"/>
    <mergeCell ref="A430:A438"/>
    <mergeCell ref="A441:K441"/>
    <mergeCell ref="G430:G438"/>
    <mergeCell ref="A445:A453"/>
    <mergeCell ref="A406:A414"/>
    <mergeCell ref="G406:G414"/>
    <mergeCell ref="A418:A426"/>
    <mergeCell ref="G418:G426"/>
    <mergeCell ref="A382:A390"/>
    <mergeCell ref="G382:G390"/>
    <mergeCell ref="A394:A402"/>
    <mergeCell ref="G394:G402"/>
    <mergeCell ref="A358:A366"/>
    <mergeCell ref="G358:G366"/>
    <mergeCell ref="A370:A378"/>
    <mergeCell ref="G370:G378"/>
    <mergeCell ref="A334:A342"/>
    <mergeCell ref="G334:G342"/>
    <mergeCell ref="A346:A354"/>
    <mergeCell ref="G346:G354"/>
    <mergeCell ref="A310:A318"/>
    <mergeCell ref="G310:G318"/>
    <mergeCell ref="A322:A330"/>
    <mergeCell ref="G322:G330"/>
    <mergeCell ref="A286:A294"/>
    <mergeCell ref="G286:G294"/>
    <mergeCell ref="A298:A306"/>
    <mergeCell ref="G298:G306"/>
    <mergeCell ref="A262:A270"/>
    <mergeCell ref="G262:G270"/>
    <mergeCell ref="A274:A282"/>
    <mergeCell ref="G274:G282"/>
    <mergeCell ref="A238:A246"/>
    <mergeCell ref="G238:G246"/>
    <mergeCell ref="A250:A258"/>
    <mergeCell ref="G250:G258"/>
    <mergeCell ref="A214:A222"/>
    <mergeCell ref="G214:G222"/>
    <mergeCell ref="A226:A234"/>
    <mergeCell ref="G226:G234"/>
    <mergeCell ref="A190:A198"/>
    <mergeCell ref="G190:G198"/>
    <mergeCell ref="A202:A210"/>
    <mergeCell ref="G202:G210"/>
    <mergeCell ref="A174:K174"/>
    <mergeCell ref="A163:A171"/>
    <mergeCell ref="A178:A186"/>
    <mergeCell ref="G178:G186"/>
    <mergeCell ref="A139:A147"/>
    <mergeCell ref="G139:G147"/>
    <mergeCell ref="A151:A159"/>
    <mergeCell ref="G151:G159"/>
    <mergeCell ref="A115:A123"/>
    <mergeCell ref="G115:G123"/>
    <mergeCell ref="A127:A135"/>
    <mergeCell ref="G127:G135"/>
    <mergeCell ref="G19:G27"/>
    <mergeCell ref="A31:A39"/>
    <mergeCell ref="G31:G39"/>
    <mergeCell ref="A7:A15"/>
    <mergeCell ref="G7:G15"/>
    <mergeCell ref="A19:A27"/>
    <mergeCell ref="A91:A99"/>
    <mergeCell ref="G91:G99"/>
    <mergeCell ref="A103:A111"/>
    <mergeCell ref="G103:G111"/>
    <mergeCell ref="A67:A75"/>
    <mergeCell ref="G67:G75"/>
    <mergeCell ref="A79:A87"/>
    <mergeCell ref="G79:G87"/>
    <mergeCell ref="A43:A51"/>
    <mergeCell ref="G43:G51"/>
    <mergeCell ref="A55:A63"/>
    <mergeCell ref="G55:G63"/>
  </mergeCells>
  <pageMargins left="0.25" right="0.25" top="0.75" bottom="0.75" header="0.3" footer="0.3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showGridLines="0" zoomScaleNormal="100" workbookViewId="0">
      <selection activeCell="A6" sqref="A6"/>
    </sheetView>
  </sheetViews>
  <sheetFormatPr defaultColWidth="8.85546875" defaultRowHeight="15" customHeight="1" x14ac:dyDescent="0.25"/>
  <cols>
    <col min="1" max="1" width="16" style="2" customWidth="1"/>
    <col min="2" max="3" width="20.140625" style="2" customWidth="1"/>
    <col min="4" max="4" width="13.85546875" style="2" bestFit="1" customWidth="1"/>
    <col min="5" max="5" width="27.28515625" style="2" customWidth="1"/>
    <col min="6" max="8" width="12.28515625" style="2" customWidth="1"/>
    <col min="9" max="9" width="8.85546875" style="2" customWidth="1"/>
    <col min="10" max="16384" width="8.85546875" style="2"/>
  </cols>
  <sheetData>
    <row r="2" spans="1:8" s="1" customFormat="1" ht="15" customHeight="1" x14ac:dyDescent="0.25">
      <c r="A2" s="70" t="s">
        <v>0</v>
      </c>
      <c r="B2" s="70"/>
      <c r="C2" s="70"/>
      <c r="D2" s="70"/>
      <c r="E2" s="70"/>
      <c r="F2" s="70"/>
      <c r="G2" s="70"/>
      <c r="H2" s="70"/>
    </row>
    <row r="3" spans="1:8" ht="15" customHeight="1" x14ac:dyDescent="0.25">
      <c r="A3" s="71" t="s">
        <v>282</v>
      </c>
      <c r="B3" s="71"/>
      <c r="C3" s="71"/>
      <c r="D3" s="71"/>
      <c r="E3" s="71"/>
      <c r="F3" s="71"/>
      <c r="G3" s="71"/>
      <c r="H3" s="71"/>
    </row>
    <row r="4" spans="1:8" s="1" customFormat="1" ht="15" customHeight="1" x14ac:dyDescent="0.25"/>
    <row r="6" spans="1:8" s="5" customFormat="1" ht="30" customHeight="1" x14ac:dyDescent="0.25">
      <c r="A6" s="55" t="s">
        <v>499</v>
      </c>
      <c r="B6" s="55" t="s">
        <v>501</v>
      </c>
      <c r="C6" s="55" t="s">
        <v>500</v>
      </c>
      <c r="D6" s="55" t="s">
        <v>503</v>
      </c>
      <c r="E6" s="55" t="s">
        <v>502</v>
      </c>
      <c r="F6" s="55" t="s">
        <v>510</v>
      </c>
      <c r="G6" s="55" t="s">
        <v>511</v>
      </c>
      <c r="H6" s="55" t="s">
        <v>512</v>
      </c>
    </row>
    <row r="7" spans="1:8" ht="15" customHeight="1" x14ac:dyDescent="0.25">
      <c r="A7" s="8" t="s">
        <v>281</v>
      </c>
      <c r="B7" s="9" t="s">
        <v>283</v>
      </c>
      <c r="C7" s="9" t="s">
        <v>284</v>
      </c>
      <c r="D7" s="9" t="s">
        <v>504</v>
      </c>
      <c r="E7" s="8" t="s">
        <v>509</v>
      </c>
      <c r="F7" s="16">
        <v>219144</v>
      </c>
      <c r="G7" s="54">
        <v>2025</v>
      </c>
      <c r="H7" s="14">
        <v>292</v>
      </c>
    </row>
    <row r="8" spans="1:8" ht="15" customHeight="1" x14ac:dyDescent="0.25">
      <c r="A8" s="8" t="s">
        <v>279</v>
      </c>
      <c r="B8" s="9" t="s">
        <v>283</v>
      </c>
      <c r="C8" s="9" t="s">
        <v>285</v>
      </c>
      <c r="D8" s="9" t="s">
        <v>505</v>
      </c>
      <c r="E8" s="8" t="s">
        <v>506</v>
      </c>
      <c r="F8" s="16">
        <v>175320</v>
      </c>
      <c r="G8" s="54">
        <v>2025</v>
      </c>
      <c r="H8" s="14">
        <v>189</v>
      </c>
    </row>
    <row r="9" spans="1:8" ht="15" customHeight="1" x14ac:dyDescent="0.25">
      <c r="A9" s="8" t="s">
        <v>276</v>
      </c>
      <c r="B9" s="9" t="s">
        <v>283</v>
      </c>
      <c r="C9" s="9" t="s">
        <v>286</v>
      </c>
      <c r="D9" s="9" t="s">
        <v>505</v>
      </c>
      <c r="E9" s="8" t="s">
        <v>507</v>
      </c>
      <c r="F9" s="16">
        <v>262968</v>
      </c>
      <c r="G9" s="54">
        <v>2025</v>
      </c>
      <c r="H9" s="14">
        <v>285</v>
      </c>
    </row>
    <row r="10" spans="1:8" ht="15" customHeight="1" x14ac:dyDescent="0.25">
      <c r="A10" s="8" t="s">
        <v>280</v>
      </c>
      <c r="B10" s="9" t="s">
        <v>283</v>
      </c>
      <c r="C10" s="9" t="s">
        <v>285</v>
      </c>
      <c r="D10" s="9" t="s">
        <v>505</v>
      </c>
      <c r="E10" s="8" t="s">
        <v>508</v>
      </c>
      <c r="F10" s="16">
        <v>175320</v>
      </c>
      <c r="G10" s="54">
        <v>2025</v>
      </c>
      <c r="H10" s="14">
        <v>209</v>
      </c>
    </row>
  </sheetData>
  <mergeCells count="2">
    <mergeCell ref="A2:H2"/>
    <mergeCell ref="A3:H3"/>
  </mergeCells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showGridLines="0" workbookViewId="0">
      <selection activeCell="A6" sqref="A6"/>
    </sheetView>
  </sheetViews>
  <sheetFormatPr defaultRowHeight="15" customHeight="1" x14ac:dyDescent="0.25"/>
  <cols>
    <col min="1" max="1" width="16.42578125" style="2" customWidth="1"/>
    <col min="2" max="2" width="75" style="2" customWidth="1"/>
    <col min="3" max="16384" width="9.140625" style="2"/>
  </cols>
  <sheetData>
    <row r="2" spans="1:2" s="1" customFormat="1" ht="15" customHeight="1" x14ac:dyDescent="0.25">
      <c r="A2" s="70" t="s">
        <v>0</v>
      </c>
      <c r="B2" s="70"/>
    </row>
    <row r="3" spans="1:2" ht="15" customHeight="1" x14ac:dyDescent="0.25">
      <c r="A3" s="71" t="s">
        <v>317</v>
      </c>
      <c r="B3" s="71"/>
    </row>
    <row r="4" spans="1:2" s="1" customFormat="1" ht="15" customHeight="1" x14ac:dyDescent="0.25"/>
    <row r="6" spans="1:2" s="6" customFormat="1" ht="30" customHeight="1" x14ac:dyDescent="0.25">
      <c r="A6" s="55" t="s">
        <v>344</v>
      </c>
      <c r="B6" s="55" t="s">
        <v>499</v>
      </c>
    </row>
    <row r="7" spans="1:2" ht="15" customHeight="1" x14ac:dyDescent="0.25">
      <c r="A7" s="9" t="s">
        <v>318</v>
      </c>
      <c r="B7" s="8" t="s">
        <v>319</v>
      </c>
    </row>
    <row r="8" spans="1:2" ht="15" customHeight="1" x14ac:dyDescent="0.25">
      <c r="A8" s="9" t="s">
        <v>187</v>
      </c>
      <c r="B8" s="8" t="s">
        <v>320</v>
      </c>
    </row>
    <row r="9" spans="1:2" ht="15" customHeight="1" x14ac:dyDescent="0.25">
      <c r="A9" s="9" t="s">
        <v>321</v>
      </c>
      <c r="B9" s="8" t="s">
        <v>322</v>
      </c>
    </row>
    <row r="10" spans="1:2" ht="15" customHeight="1" x14ac:dyDescent="0.25">
      <c r="A10" s="9" t="s">
        <v>11</v>
      </c>
      <c r="B10" s="8" t="s">
        <v>323</v>
      </c>
    </row>
    <row r="11" spans="1:2" ht="15" customHeight="1" x14ac:dyDescent="0.25">
      <c r="A11" s="9" t="s">
        <v>183</v>
      </c>
      <c r="B11" s="8" t="s">
        <v>324</v>
      </c>
    </row>
    <row r="12" spans="1:2" ht="15" customHeight="1" x14ac:dyDescent="0.25">
      <c r="A12" s="9" t="s">
        <v>325</v>
      </c>
      <c r="B12" s="8" t="s">
        <v>326</v>
      </c>
    </row>
    <row r="13" spans="1:2" ht="15" customHeight="1" x14ac:dyDescent="0.25">
      <c r="A13" s="9" t="s">
        <v>327</v>
      </c>
      <c r="B13" s="8" t="s">
        <v>328</v>
      </c>
    </row>
    <row r="14" spans="1:2" ht="15" customHeight="1" x14ac:dyDescent="0.25">
      <c r="A14" s="9" t="s">
        <v>329</v>
      </c>
      <c r="B14" s="8" t="s">
        <v>330</v>
      </c>
    </row>
    <row r="15" spans="1:2" ht="15" customHeight="1" x14ac:dyDescent="0.25">
      <c r="A15" s="9" t="s">
        <v>331</v>
      </c>
      <c r="B15" s="8" t="s">
        <v>332</v>
      </c>
    </row>
    <row r="16" spans="1:2" ht="15" customHeight="1" x14ac:dyDescent="0.25">
      <c r="A16" s="9" t="s">
        <v>4</v>
      </c>
      <c r="B16" s="8" t="s">
        <v>333</v>
      </c>
    </row>
    <row r="17" spans="1:2" ht="15" customHeight="1" x14ac:dyDescent="0.25">
      <c r="A17" s="9" t="s">
        <v>69</v>
      </c>
      <c r="B17" s="8" t="s">
        <v>334</v>
      </c>
    </row>
    <row r="18" spans="1:2" ht="15" customHeight="1" x14ac:dyDescent="0.25">
      <c r="A18" s="9" t="s">
        <v>159</v>
      </c>
      <c r="B18" s="8" t="s">
        <v>335</v>
      </c>
    </row>
    <row r="19" spans="1:2" ht="15" customHeight="1" x14ac:dyDescent="0.25">
      <c r="A19" s="9" t="s">
        <v>8</v>
      </c>
      <c r="B19" s="8" t="s">
        <v>336</v>
      </c>
    </row>
    <row r="20" spans="1:2" ht="15" customHeight="1" x14ac:dyDescent="0.25">
      <c r="A20" s="9" t="s">
        <v>337</v>
      </c>
      <c r="B20" s="8" t="s">
        <v>338</v>
      </c>
    </row>
    <row r="21" spans="1:2" s="62" customFormat="1" ht="15" customHeight="1" x14ac:dyDescent="0.25">
      <c r="A21" s="60"/>
      <c r="B21" s="61"/>
    </row>
    <row r="22" spans="1:2" s="6" customFormat="1" ht="30" customHeight="1" x14ac:dyDescent="0.25">
      <c r="A22" s="55" t="s">
        <v>503</v>
      </c>
      <c r="B22" s="55" t="s">
        <v>499</v>
      </c>
    </row>
    <row r="23" spans="1:2" ht="15" customHeight="1" x14ac:dyDescent="0.25">
      <c r="A23" s="58" t="s">
        <v>516</v>
      </c>
      <c r="B23" s="59" t="s">
        <v>517</v>
      </c>
    </row>
    <row r="24" spans="1:2" ht="15" customHeight="1" x14ac:dyDescent="0.25">
      <c r="A24" s="9" t="s">
        <v>518</v>
      </c>
      <c r="B24" s="8" t="s">
        <v>519</v>
      </c>
    </row>
  </sheetData>
  <mergeCells count="2">
    <mergeCell ref="A2:B2"/>
    <mergeCell ref="A3:B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vendedor</vt:lpstr>
      <vt:lpstr>comprador</vt:lpstr>
      <vt:lpstr>vendedor-comprador</vt:lpstr>
      <vt:lpstr>produtos</vt:lpstr>
      <vt:lpstr>legendas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Antônio de Souza Ferreira Silva</dc:creator>
  <cp:lastModifiedBy>Fernando Felix</cp:lastModifiedBy>
  <cp:lastPrinted>2011-08-25T12:45:30Z</cp:lastPrinted>
  <dcterms:created xsi:type="dcterms:W3CDTF">2010-09-03T18:46:29Z</dcterms:created>
  <dcterms:modified xsi:type="dcterms:W3CDTF">2019-10-23T21:38:27Z</dcterms:modified>
</cp:coreProperties>
</file>