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GCOE\01.LEILOES_ACR\NOVA\29_LEN_A4_JUN_2019\RESULTADOS\"/>
    </mc:Choice>
  </mc:AlternateContent>
  <bookViews>
    <workbookView xWindow="0" yWindow="0" windowWidth="21570" windowHeight="9315" tabRatio="730"/>
  </bookViews>
  <sheets>
    <sheet name="vendedor" sheetId="16" r:id="rId1"/>
    <sheet name="comprador" sheetId="8" r:id="rId2"/>
    <sheet name="vendedor-comprador" sheetId="13" r:id="rId3"/>
    <sheet name="produtos" sheetId="18" r:id="rId4"/>
    <sheet name="legenda" sheetId="19" r:id="rId5"/>
  </sheets>
  <calcPr calcId="152511"/>
</workbook>
</file>

<file path=xl/calcChain.xml><?xml version="1.0" encoding="utf-8"?>
<calcChain xmlns="http://schemas.openxmlformats.org/spreadsheetml/2006/main">
  <c r="V35" i="16" l="1"/>
  <c r="U35" i="16"/>
  <c r="C47" i="16" s="1"/>
  <c r="R35" i="16"/>
  <c r="Q35" i="16"/>
  <c r="P35" i="16"/>
  <c r="O35" i="16"/>
  <c r="C42" i="16" s="1"/>
  <c r="N35" i="16"/>
  <c r="M35" i="16"/>
  <c r="U30" i="16"/>
  <c r="R30" i="16"/>
  <c r="Q30" i="16"/>
  <c r="P30" i="16"/>
  <c r="O30" i="16"/>
  <c r="C41" i="16" s="1"/>
  <c r="N30" i="16"/>
  <c r="M30" i="16"/>
  <c r="T20" i="16"/>
  <c r="Q20" i="16"/>
  <c r="P20" i="16"/>
  <c r="O20" i="16"/>
  <c r="N20" i="16"/>
  <c r="M20" i="16"/>
  <c r="T13" i="16"/>
  <c r="Q13" i="16"/>
  <c r="P13" i="16"/>
  <c r="C44" i="16" s="1"/>
  <c r="C45" i="16" s="1"/>
  <c r="O13" i="16"/>
  <c r="N13" i="16"/>
  <c r="C40" i="16" s="1"/>
  <c r="M13" i="16"/>
  <c r="C43" i="16" l="1"/>
  <c r="C46" i="16"/>
  <c r="C48" i="16"/>
  <c r="C39" i="16"/>
  <c r="D53" i="13"/>
  <c r="C53" i="13"/>
  <c r="J47" i="13"/>
  <c r="I47" i="13"/>
  <c r="D47" i="13"/>
  <c r="C47" i="13"/>
  <c r="J42" i="13"/>
  <c r="I42" i="13"/>
  <c r="D42" i="13"/>
  <c r="C42" i="13"/>
  <c r="J37" i="13"/>
  <c r="I37" i="13"/>
  <c r="D37" i="13"/>
  <c r="C37" i="13"/>
  <c r="D31" i="13"/>
  <c r="C31" i="13"/>
  <c r="J26" i="13"/>
  <c r="I26" i="13"/>
  <c r="D26" i="13"/>
  <c r="C26" i="13"/>
  <c r="D20" i="13"/>
  <c r="C20" i="13"/>
  <c r="J15" i="13"/>
  <c r="I15" i="13"/>
  <c r="D15" i="13"/>
  <c r="C15" i="13"/>
  <c r="J10" i="13"/>
  <c r="I10" i="13"/>
  <c r="D10" i="13"/>
  <c r="C10" i="13"/>
  <c r="K47" i="13" l="1"/>
  <c r="E20" i="13"/>
  <c r="E53" i="13"/>
  <c r="E15" i="13"/>
  <c r="K15" i="13"/>
  <c r="E31" i="13"/>
  <c r="E10" i="13"/>
  <c r="K26" i="13"/>
  <c r="E37" i="13"/>
  <c r="E42" i="13"/>
  <c r="E47" i="13"/>
  <c r="K37" i="13" l="1"/>
  <c r="K42" i="13"/>
  <c r="E26" i="13"/>
  <c r="K10" i="13"/>
</calcChain>
</file>

<file path=xl/sharedStrings.xml><?xml version="1.0" encoding="utf-8"?>
<sst xmlns="http://schemas.openxmlformats.org/spreadsheetml/2006/main" count="527" uniqueCount="203">
  <si>
    <t>29º Leilão de Energia Nova A-4</t>
  </si>
  <si>
    <t>C.E.G.</t>
  </si>
  <si>
    <t>PCH</t>
  </si>
  <si>
    <t>ESO</t>
  </si>
  <si>
    <t>ECO</t>
  </si>
  <si>
    <t>UHE</t>
  </si>
  <si>
    <t>CEESAM</t>
  </si>
  <si>
    <t>ÁGUAS DA SERRA</t>
  </si>
  <si>
    <t>PCH.PH.SC.035496-1.01</t>
  </si>
  <si>
    <t>CELESC GERA</t>
  </si>
  <si>
    <t>CELSO RAMOS</t>
  </si>
  <si>
    <t>PCH.PH.SC.000742-0.01</t>
  </si>
  <si>
    <t>CEMIG GT</t>
  </si>
  <si>
    <t>POÇO FUNDO AMPLIAÇÃO</t>
  </si>
  <si>
    <t>PCH.PH.MG.002092-3.01</t>
  </si>
  <si>
    <t>CGH</t>
  </si>
  <si>
    <t>GALUPO</t>
  </si>
  <si>
    <t>VILA GALUPO</t>
  </si>
  <si>
    <t>PCH.PH.PR.037822-4.01</t>
  </si>
  <si>
    <t>FOZ DO CEDRO</t>
  </si>
  <si>
    <t>PCH.PH.MT.034560-1.01</t>
  </si>
  <si>
    <t/>
  </si>
  <si>
    <t>UEE</t>
  </si>
  <si>
    <t>OITIS 1</t>
  </si>
  <si>
    <t>EOL.CV.PI.044555-0.01</t>
  </si>
  <si>
    <t>OITIS 8</t>
  </si>
  <si>
    <t>EOL.CV.PI.044367-0.01</t>
  </si>
  <si>
    <t>VILA ALAGOAS III</t>
  </si>
  <si>
    <t>EOL.CV.RN.036984-5.01</t>
  </si>
  <si>
    <t>UES</t>
  </si>
  <si>
    <t>JAÍBA SE1</t>
  </si>
  <si>
    <t>UFV.RS.MG.043162-1.01</t>
  </si>
  <si>
    <t>MILAGRES I</t>
  </si>
  <si>
    <t>UFV.RS.CE.044573-8.01</t>
  </si>
  <si>
    <t>MILAGRES II</t>
  </si>
  <si>
    <t>UFV.RS.CE.044574-6.01</t>
  </si>
  <si>
    <t>MILAGRES III</t>
  </si>
  <si>
    <t>UFV.RS.CE.044575-4.01</t>
  </si>
  <si>
    <t>MILAGRES IV</t>
  </si>
  <si>
    <t>UFV.RS.CE.044579-7.01</t>
  </si>
  <si>
    <t>MILAGRES V</t>
  </si>
  <si>
    <t>UFV.RS.CE.044576-2.01</t>
  </si>
  <si>
    <t>BION</t>
  </si>
  <si>
    <t>UTE SONORA</t>
  </si>
  <si>
    <t>SONORA</t>
  </si>
  <si>
    <t>UTE.AI.MS.027385-6.01</t>
  </si>
  <si>
    <t>CEMIG GERACAO E TRANSMISSAO S.A</t>
  </si>
  <si>
    <t>POCO FUNDO 69</t>
  </si>
  <si>
    <t>BLUMENAU 138</t>
  </si>
  <si>
    <t>SUDOESTE ENERGIA LTDA</t>
  </si>
  <si>
    <t>FRANCISCO BELTRAO 34,5</t>
  </si>
  <si>
    <t>ACU III 500</t>
  </si>
  <si>
    <t>CONSÓRCIO JAÍBA</t>
  </si>
  <si>
    <t>BNOME_MILAGRES_C2</t>
  </si>
  <si>
    <t>JANAUBA - JAIBA</t>
  </si>
  <si>
    <t>LUCAS RV - TAPURAH 138</t>
  </si>
  <si>
    <t>SOZINHO</t>
  </si>
  <si>
    <t>Q NOVA II 500</t>
  </si>
  <si>
    <t>FAXINAL CELSO RAMOS 69</t>
  </si>
  <si>
    <t>Resumo Vendedor</t>
  </si>
  <si>
    <t>Produto Quantidade - QTDH-30-2023</t>
  </si>
  <si>
    <t>UF</t>
  </si>
  <si>
    <t>SC</t>
  </si>
  <si>
    <t>BENEDITO</t>
  </si>
  <si>
    <t>S</t>
  </si>
  <si>
    <t>CHAPECOZINHO</t>
  </si>
  <si>
    <t>MG</t>
  </si>
  <si>
    <t>Machado</t>
  </si>
  <si>
    <t>SE</t>
  </si>
  <si>
    <t>PR</t>
  </si>
  <si>
    <t>SANTANA</t>
  </si>
  <si>
    <t>MT</t>
  </si>
  <si>
    <t>Verde</t>
  </si>
  <si>
    <t>Produto Quantidade - QTDE-20-2023</t>
  </si>
  <si>
    <t>PI</t>
  </si>
  <si>
    <t>Cinética do Vento</t>
  </si>
  <si>
    <t>NE</t>
  </si>
  <si>
    <t>RN</t>
  </si>
  <si>
    <t>Produto Quantidade - QTDS-20-2023</t>
  </si>
  <si>
    <t>Radiação Solar Global</t>
  </si>
  <si>
    <t>CE</t>
  </si>
  <si>
    <t>Produto Disponibilidade - DISB-20-2023</t>
  </si>
  <si>
    <t>MS</t>
  </si>
  <si>
    <t>Bagaço de Cana</t>
  </si>
  <si>
    <t>Resumo Comprador</t>
  </si>
  <si>
    <t>QTDH-30-2023
(MWh)</t>
  </si>
  <si>
    <t>DISB-20-2023
(MWh)</t>
  </si>
  <si>
    <t>QTDE-20-2023
(MWh)</t>
  </si>
  <si>
    <t>QTDS-20-2023
(MWh)</t>
  </si>
  <si>
    <t>Negociado
(%)</t>
  </si>
  <si>
    <t>LIGHT</t>
  </si>
  <si>
    <t>Total Negociado (MWh)</t>
  </si>
  <si>
    <t>Total negociado (lotes)</t>
  </si>
  <si>
    <t>Preço de Venda médio (R$/MWh)</t>
  </si>
  <si>
    <t>Montante (R$)</t>
  </si>
  <si>
    <t>QTDH-30-2023</t>
  </si>
  <si>
    <t>QTDE-20-2023</t>
  </si>
  <si>
    <t>QTDS-20-2023</t>
  </si>
  <si>
    <t>DISB-20-2023</t>
  </si>
  <si>
    <t>TOTAL:</t>
  </si>
  <si>
    <t>* O montante em MW médios contratado por cada distribuidora tem caráter meramente informativo. Para efeitos de celebração de contratos será considerado o montante em MWh.</t>
  </si>
  <si>
    <t>01/01/2023</t>
  </si>
  <si>
    <t>31/12/2052</t>
  </si>
  <si>
    <t>31/12/2042</t>
  </si>
  <si>
    <t>Produtos</t>
  </si>
  <si>
    <t>Legenda</t>
  </si>
  <si>
    <t>BIO</t>
  </si>
  <si>
    <t>EMPREENDIMENTO A BIOMASSA COM CVU NULO</t>
  </si>
  <si>
    <t>CENTRAL DE GERAÇÃO HIDRELÉTRICA</t>
  </si>
  <si>
    <t>PEQUENA CENTRAL HIDRELÉTRICA</t>
  </si>
  <si>
    <t>USINA DE ENERGIA EÓLICA</t>
  </si>
  <si>
    <t>USINA DE ENERGIA SOLAR</t>
  </si>
  <si>
    <t>USINA HIDRELÉTRICA</t>
  </si>
  <si>
    <t>EMPREENDIMENTO COM OUTORGA</t>
  </si>
  <si>
    <t>EMPREENDIMENTO SEM OUTORGA</t>
  </si>
  <si>
    <t>TIPO</t>
  </si>
  <si>
    <t>FONTE</t>
  </si>
  <si>
    <t>CONSÓRCIO / EMPRESA</t>
  </si>
  <si>
    <t>RAZÃO SOCIAL</t>
  </si>
  <si>
    <t>CNPJ</t>
  </si>
  <si>
    <t>PERCENTUAL</t>
  </si>
  <si>
    <t>RIO</t>
  </si>
  <si>
    <t>SUBMERCADO</t>
  </si>
  <si>
    <t>SUBESTAÇÃO</t>
  </si>
  <si>
    <t>INVESTIMENTO
(R$)</t>
  </si>
  <si>
    <t>POTÊNCIA
HABILITADA
(MW)</t>
  </si>
  <si>
    <t>GARANTIA
FÍSICA
(MWmédio)</t>
  </si>
  <si>
    <t>LOTES
CONTRATADOS</t>
  </si>
  <si>
    <t>ENERGIA
(MWh)</t>
  </si>
  <si>
    <t>PREÇO DE 
LANCE
 (R$/MWh)</t>
  </si>
  <si>
    <t>PREÇO
INICIAL
(R$/MWh)</t>
  </si>
  <si>
    <t>EMPREENDIMENTO</t>
  </si>
  <si>
    <t>85.937.316/0001-67</t>
  </si>
  <si>
    <t>08.336.804/0001-78</t>
  </si>
  <si>
    <t>06.981.176/0001-58</t>
  </si>
  <si>
    <t>05.093.515/0001-05</t>
  </si>
  <si>
    <t>09.305.462/0001-91</t>
  </si>
  <si>
    <t>FORÇA EOLICA DO BRASIL S.A.</t>
  </si>
  <si>
    <t>12.227.426/0001-61</t>
  </si>
  <si>
    <t>08.351.042/0001-89</t>
  </si>
  <si>
    <t>LSBP ENERLIFE</t>
  </si>
  <si>
    <t>47.902.283/0001-20</t>
  </si>
  <si>
    <t>FORÇA EOLICA DO BRASIL</t>
  </si>
  <si>
    <t>RIO DO CEDRO ENERGIA</t>
  </si>
  <si>
    <t>VOLTALIA</t>
  </si>
  <si>
    <t>CELESC GERAÇÃO S.A.</t>
  </si>
  <si>
    <t>RIO DO CEDRO ENERGIA LTDA.</t>
  </si>
  <si>
    <t>VOLTALIA ENERGIA DO BRASIL LTDA.</t>
  </si>
  <si>
    <t>SONORA ESTANCIA S/A</t>
  </si>
  <si>
    <t>POTÊNCIA FINAL
INSTALADA C.C.
(MWp)</t>
  </si>
  <si>
    <t>POTÊNCIA
INJETADA
(MW)</t>
  </si>
  <si>
    <t>ICB
 (R$/MWh)</t>
  </si>
  <si>
    <t>MONTANTE
NEGOCIADO
(R$)</t>
  </si>
  <si>
    <t>RECEITA
FIXA
(R$/ANO)</t>
  </si>
  <si>
    <t>CEESAM - COOPERATIVA GERADORA DE ENERGIA
ELÉTRICA E DESENVOLVIMENTO SANTA MARIA</t>
  </si>
  <si>
    <t>CEI SOLAR EMPREENDIMENTOS ENERGÉTICOS S/A
CANADIAN SOLAR INC</t>
  </si>
  <si>
    <t>14.889.951/0001-78
16.968.044/0001-40</t>
  </si>
  <si>
    <t>0,01%
99,99%</t>
  </si>
  <si>
    <t>ENERLIFE ENERGIAS RENOVÁVEIS LTDA
LIGTHSOURCE HOLDINGS 1 LIMITED</t>
  </si>
  <si>
    <t>26.622.667/0001-10
33.913.496/0001-43</t>
  </si>
  <si>
    <t>LIGHT SERVIÇOS DE ELETRICIDADE S.A</t>
  </si>
  <si>
    <t xml:space="preserve">COMPANHIA JAGUARI DE ENERGIA </t>
  </si>
  <si>
    <t xml:space="preserve">60.444.437/0001-46 </t>
  </si>
  <si>
    <t>53.859.112/0001-69</t>
  </si>
  <si>
    <t>CPFL JAGUARI</t>
  </si>
  <si>
    <t>SIGLA
COMPRADOR</t>
  </si>
  <si>
    <t>CPFL JAGUARI*</t>
  </si>
  <si>
    <t>TOTAL
(MWh)</t>
  </si>
  <si>
    <t>* A Sigla do COMPRADOR CPFL SANTA CRUZ foi ajustada para CPFL JAGUARI, conforme cadastro na CCEE.</t>
  </si>
  <si>
    <t>COMPRADOR</t>
  </si>
  <si>
    <t>CONTRATADO
(MWh)</t>
  </si>
  <si>
    <t>CONTRATADO
(MWmédios)</t>
  </si>
  <si>
    <t>NEGOCIADO
(%)</t>
  </si>
  <si>
    <t>POÇO FUNDO
AMPLIAÇÃO</t>
  </si>
  <si>
    <t>DISPONIBILIDADE BIOMASSA</t>
  </si>
  <si>
    <t>QUANTIDADE EÓLICA</t>
  </si>
  <si>
    <t>QUANTIDADE HIDRO</t>
  </si>
  <si>
    <t>QUANTIDADE SOLAR</t>
  </si>
  <si>
    <t>DESCRIÇÃO</t>
  </si>
  <si>
    <t>INÍCIO DE
SUPRIMENTO</t>
  </si>
  <si>
    <t>FIM DE
SUPRIMENTO</t>
  </si>
  <si>
    <t>PRODUTO</t>
  </si>
  <si>
    <t>NÚMERO
DE HORAS</t>
  </si>
  <si>
    <t>Preço Marginal do Leilão (R$): 201,11</t>
  </si>
  <si>
    <t>Vendedor / Comprador</t>
  </si>
  <si>
    <t>EMPREENDIMENTO A BIOMASSA COM CVU</t>
  </si>
  <si>
    <t>TOTAL GERAL</t>
  </si>
  <si>
    <t>POTÊNCIA HABILITADA (MW):</t>
  </si>
  <si>
    <t>POTÊNCIA FINAL INSTALADA C.C. (MWp):</t>
  </si>
  <si>
    <t>POTÊNCIA INJETADA (MW):</t>
  </si>
  <si>
    <t>GARANTIA FÍSICA (MWmédio):</t>
  </si>
  <si>
    <t>LOTES CONTRATADOS:</t>
  </si>
  <si>
    <t>ENERGIA CONTRATADA (MWmédio):</t>
  </si>
  <si>
    <t>ENERGIA CONTRATADA (MWhora):</t>
  </si>
  <si>
    <t>RECEITA FIXA (R$/ANO):</t>
  </si>
  <si>
    <t>MONTANTE NEGOCIADO (R$):</t>
  </si>
  <si>
    <t>ECONOMIA (R$):</t>
  </si>
  <si>
    <t>DESÁGIO (%):</t>
  </si>
  <si>
    <t>FATO DE LOTE (MWmédio):</t>
  </si>
  <si>
    <t>INVESTIMENTO (R$):</t>
  </si>
  <si>
    <t>TEMPO DE DURAÇÃO DO LEILÃO:</t>
  </si>
  <si>
    <t>PREÇO MÉDIO (R$/MWhora):</t>
  </si>
  <si>
    <t>PREÇO MARGINAL (R$/MWhora):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</si>
</sst>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"/>
    <numFmt numFmtId="165" formatCode="0.00000000"/>
    <numFmt numFmtId="166" formatCode="0.00000%"/>
    <numFmt numFmtId="167" formatCode="0.00000000%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17375D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17375D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6"/>
      <color rgb="FF17375D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7375D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rgb="FFFF9646"/>
      </top>
      <bottom style="thin">
        <color rgb="FFFF9646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</cellStyleXfs>
  <cellXfs count="75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164" fontId="5" fillId="0" borderId="1" xfId="0" applyNumberFormat="1" applyFont="1" applyFill="1" applyBorder="1" applyAlignment="1">
      <alignment horizontal="right" vertical="center"/>
    </xf>
    <xf numFmtId="167" fontId="5" fillId="0" borderId="1" xfId="4" applyNumberFormat="1" applyFont="1" applyFill="1" applyBorder="1" applyAlignment="1">
      <alignment horizontal="right" vertical="center"/>
    </xf>
    <xf numFmtId="164" fontId="6" fillId="0" borderId="1" xfId="0" applyNumberFormat="1" applyFont="1" applyFill="1" applyBorder="1" applyAlignment="1">
      <alignment vertical="center"/>
    </xf>
    <xf numFmtId="165" fontId="6" fillId="0" borderId="1" xfId="0" applyNumberFormat="1" applyFont="1" applyFill="1" applyBorder="1" applyAlignment="1">
      <alignment vertical="center"/>
    </xf>
    <xf numFmtId="1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4" fontId="6" fillId="0" borderId="1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4" fontId="6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0" fontId="5" fillId="0" borderId="1" xfId="0" applyNumberFormat="1" applyFont="1" applyFill="1" applyBorder="1" applyAlignment="1">
      <alignment horizontal="center" vertical="center"/>
    </xf>
    <xf numFmtId="10" fontId="5" fillId="0" borderId="1" xfId="0" applyNumberFormat="1" applyFont="1" applyFill="1" applyBorder="1" applyAlignment="1">
      <alignment horizontal="center" vertical="center" wrapText="1"/>
    </xf>
    <xf numFmtId="10" fontId="5" fillId="0" borderId="1" xfId="4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6" fillId="3" borderId="1" xfId="0" applyFont="1" applyFill="1" applyBorder="1" applyAlignment="1">
      <alignment vertical="center"/>
    </xf>
    <xf numFmtId="164" fontId="6" fillId="3" borderId="1" xfId="0" applyNumberFormat="1" applyFont="1" applyFill="1" applyBorder="1" applyAlignment="1">
      <alignment vertical="center"/>
    </xf>
    <xf numFmtId="166" fontId="6" fillId="3" borderId="1" xfId="0" applyNumberFormat="1" applyFont="1" applyFill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4" fontId="5" fillId="0" borderId="4" xfId="0" applyNumberFormat="1" applyFont="1" applyBorder="1" applyAlignment="1">
      <alignment horizontal="left" vertical="center"/>
    </xf>
    <xf numFmtId="164" fontId="5" fillId="0" borderId="4" xfId="0" applyNumberFormat="1" applyFont="1" applyBorder="1" applyAlignment="1">
      <alignment horizontal="left" vertical="center"/>
    </xf>
    <xf numFmtId="1" fontId="5" fillId="0" borderId="4" xfId="0" applyNumberFormat="1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10" fontId="5" fillId="0" borderId="4" xfId="0" applyNumberFormat="1" applyFont="1" applyBorder="1" applyAlignment="1">
      <alignment horizontal="left" vertical="center"/>
    </xf>
    <xf numFmtId="21" fontId="5" fillId="0" borderId="4" xfId="0" applyNumberFormat="1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5">
    <cellStyle name="Normal" xfId="0" builtinId="0"/>
    <cellStyle name="Normal 2" xfId="1"/>
    <cellStyle name="Normal 2 5" xfId="2"/>
    <cellStyle name="Normal 3" xfId="3"/>
    <cellStyle name="Porcentagem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1216026</xdr:colOff>
      <xdr:row>5</xdr:row>
      <xdr:rowOff>180975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2590800" cy="1133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0</xdr:row>
      <xdr:rowOff>0</xdr:rowOff>
    </xdr:from>
    <xdr:to>
      <xdr:col>18</xdr:col>
      <xdr:colOff>9525</xdr:colOff>
      <xdr:row>0</xdr:row>
      <xdr:rowOff>9525</xdr:rowOff>
    </xdr:to>
    <xdr:pic>
      <xdr:nvPicPr>
        <xdr:cNvPr id="4577" name="Picture 1" descr="https://leilao.ccee.org.br/A3/images/1x1_transp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20975" y="10001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4578" name="Picture 2" descr="https://leilao.ccee.org.br/A3/images/1x1_transp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6935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1778000</xdr:colOff>
      <xdr:row>5</xdr:row>
      <xdr:rowOff>180975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97150" cy="11334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577850</xdr:colOff>
      <xdr:row>5</xdr:row>
      <xdr:rowOff>180975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97150" cy="11334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1225550</xdr:colOff>
      <xdr:row>5</xdr:row>
      <xdr:rowOff>180975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97150" cy="11334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1282700</xdr:colOff>
      <xdr:row>5</xdr:row>
      <xdr:rowOff>180975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97150" cy="1133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2"/>
  <sheetViews>
    <sheetView showGridLines="0" tabSelected="1" zoomScaleNormal="100" workbookViewId="0">
      <selection activeCell="A2" sqref="A2:V2"/>
    </sheetView>
  </sheetViews>
  <sheetFormatPr defaultColWidth="8.85546875" defaultRowHeight="12.75" x14ac:dyDescent="0.25"/>
  <cols>
    <col min="1" max="1" width="20.7109375" style="1" bestFit="1" customWidth="1"/>
    <col min="2" max="2" width="39.5703125" style="2" bestFit="1" customWidth="1"/>
    <col min="3" max="3" width="17.42578125" style="2" bestFit="1" customWidth="1"/>
    <col min="4" max="4" width="10.5703125" style="2" bestFit="1" customWidth="1"/>
    <col min="5" max="5" width="21.5703125" style="2" bestFit="1" customWidth="1"/>
    <col min="6" max="6" width="20.5703125" style="2" bestFit="1" customWidth="1"/>
    <col min="7" max="7" width="3.7109375" style="2" bestFit="1" customWidth="1"/>
    <col min="8" max="8" width="6" style="2" bestFit="1" customWidth="1"/>
    <col min="9" max="9" width="19" style="2" bestFit="1" customWidth="1"/>
    <col min="10" max="10" width="4.7109375" style="2" bestFit="1" customWidth="1"/>
    <col min="11" max="11" width="11.85546875" style="2" bestFit="1" customWidth="1"/>
    <col min="12" max="12" width="21.42578125" style="2" bestFit="1" customWidth="1"/>
    <col min="13" max="13" width="13.42578125" style="2" bestFit="1" customWidth="1"/>
    <col min="14" max="14" width="10" style="2" bestFit="1" customWidth="1"/>
    <col min="15" max="15" width="13.5703125" style="2" bestFit="1" customWidth="1"/>
    <col min="16" max="17" width="12.42578125" style="2" bestFit="1" customWidth="1"/>
    <col min="18" max="18" width="12.28515625" style="2" bestFit="1" customWidth="1"/>
    <col min="19" max="19" width="9.5703125" style="2" bestFit="1" customWidth="1"/>
    <col min="20" max="20" width="14.85546875" style="2" bestFit="1" customWidth="1"/>
    <col min="21" max="22" width="13.42578125" style="2" bestFit="1" customWidth="1"/>
    <col min="23" max="23" width="8.85546875" style="2" customWidth="1"/>
    <col min="24" max="16384" width="8.85546875" style="2"/>
  </cols>
  <sheetData>
    <row r="1" spans="1:22" ht="15" customHeight="1" x14ac:dyDescent="0.25"/>
    <row r="2" spans="1:22" s="11" customFormat="1" ht="15" customHeight="1" x14ac:dyDescent="0.25">
      <c r="A2" s="64" t="s">
        <v>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</row>
    <row r="3" spans="1:22" ht="15" customHeight="1" x14ac:dyDescent="0.25"/>
    <row r="4" spans="1:22" s="11" customFormat="1" ht="15" customHeight="1" x14ac:dyDescent="0.25">
      <c r="A4" s="65" t="s">
        <v>59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</row>
    <row r="5" spans="1:22" ht="15" customHeight="1" x14ac:dyDescent="0.25"/>
    <row r="6" spans="1:22" s="12" customFormat="1" ht="15" customHeight="1" x14ac:dyDescent="0.25">
      <c r="A6" s="66" t="s">
        <v>60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</row>
    <row r="7" spans="1:22" s="10" customFormat="1" ht="38.25" x14ac:dyDescent="0.25">
      <c r="A7" s="14" t="s">
        <v>117</v>
      </c>
      <c r="B7" s="14" t="s">
        <v>118</v>
      </c>
      <c r="C7" s="14" t="s">
        <v>119</v>
      </c>
      <c r="D7" s="14" t="s">
        <v>120</v>
      </c>
      <c r="E7" s="14" t="s">
        <v>131</v>
      </c>
      <c r="F7" s="14" t="s">
        <v>1</v>
      </c>
      <c r="G7" s="14" t="s">
        <v>61</v>
      </c>
      <c r="H7" s="14" t="s">
        <v>116</v>
      </c>
      <c r="I7" s="14" t="s">
        <v>121</v>
      </c>
      <c r="J7" s="14" t="s">
        <v>115</v>
      </c>
      <c r="K7" s="14" t="s">
        <v>122</v>
      </c>
      <c r="L7" s="14" t="s">
        <v>123</v>
      </c>
      <c r="M7" s="15" t="s">
        <v>124</v>
      </c>
      <c r="N7" s="15" t="s">
        <v>125</v>
      </c>
      <c r="O7" s="15" t="s">
        <v>126</v>
      </c>
      <c r="P7" s="15" t="s">
        <v>127</v>
      </c>
      <c r="Q7" s="15" t="s">
        <v>128</v>
      </c>
      <c r="R7" s="15" t="s">
        <v>130</v>
      </c>
      <c r="S7" s="15" t="s">
        <v>129</v>
      </c>
      <c r="T7" s="15" t="s">
        <v>152</v>
      </c>
    </row>
    <row r="8" spans="1:22" ht="25.5" x14ac:dyDescent="0.25">
      <c r="A8" s="19" t="s">
        <v>6</v>
      </c>
      <c r="B8" s="38" t="s">
        <v>154</v>
      </c>
      <c r="C8" s="35" t="s">
        <v>132</v>
      </c>
      <c r="D8" s="39">
        <v>1</v>
      </c>
      <c r="E8" s="35" t="s">
        <v>7</v>
      </c>
      <c r="F8" s="35" t="s">
        <v>8</v>
      </c>
      <c r="G8" s="35" t="s">
        <v>62</v>
      </c>
      <c r="H8" s="35" t="s">
        <v>2</v>
      </c>
      <c r="I8" s="35" t="s">
        <v>63</v>
      </c>
      <c r="J8" s="35" t="s">
        <v>3</v>
      </c>
      <c r="K8" s="35" t="s">
        <v>64</v>
      </c>
      <c r="L8" s="35" t="s">
        <v>48</v>
      </c>
      <c r="M8" s="37">
        <v>68074360</v>
      </c>
      <c r="N8" s="40">
        <v>22.5</v>
      </c>
      <c r="O8" s="40">
        <v>12.21</v>
      </c>
      <c r="P8" s="35">
        <v>86</v>
      </c>
      <c r="Q8" s="40">
        <v>2261731.2000000002</v>
      </c>
      <c r="R8" s="37">
        <v>288</v>
      </c>
      <c r="S8" s="37">
        <v>199</v>
      </c>
      <c r="T8" s="37">
        <v>450084508.80000001</v>
      </c>
    </row>
    <row r="9" spans="1:22" x14ac:dyDescent="0.25">
      <c r="A9" s="19" t="s">
        <v>9</v>
      </c>
      <c r="B9" s="35" t="s">
        <v>145</v>
      </c>
      <c r="C9" s="35" t="s">
        <v>133</v>
      </c>
      <c r="D9" s="39">
        <v>1</v>
      </c>
      <c r="E9" s="35" t="s">
        <v>10</v>
      </c>
      <c r="F9" s="35" t="s">
        <v>11</v>
      </c>
      <c r="G9" s="35" t="s">
        <v>62</v>
      </c>
      <c r="H9" s="35" t="s">
        <v>2</v>
      </c>
      <c r="I9" s="35" t="s">
        <v>65</v>
      </c>
      <c r="J9" s="35" t="s">
        <v>4</v>
      </c>
      <c r="K9" s="35" t="s">
        <v>64</v>
      </c>
      <c r="L9" s="35" t="s">
        <v>58</v>
      </c>
      <c r="M9" s="37">
        <v>37164000</v>
      </c>
      <c r="N9" s="40">
        <v>8.2989999999999995</v>
      </c>
      <c r="O9" s="40">
        <v>2.97</v>
      </c>
      <c r="P9" s="35">
        <v>29</v>
      </c>
      <c r="Q9" s="40">
        <v>762676.8</v>
      </c>
      <c r="R9" s="37">
        <v>288</v>
      </c>
      <c r="S9" s="37">
        <v>201.11</v>
      </c>
      <c r="T9" s="37">
        <v>153381931.25</v>
      </c>
    </row>
    <row r="10" spans="1:22" x14ac:dyDescent="0.25">
      <c r="A10" s="19" t="s">
        <v>12</v>
      </c>
      <c r="B10" s="35" t="s">
        <v>46</v>
      </c>
      <c r="C10" s="35" t="s">
        <v>134</v>
      </c>
      <c r="D10" s="39">
        <v>1</v>
      </c>
      <c r="E10" s="35" t="s">
        <v>13</v>
      </c>
      <c r="F10" s="35" t="s">
        <v>14</v>
      </c>
      <c r="G10" s="35" t="s">
        <v>66</v>
      </c>
      <c r="H10" s="35" t="s">
        <v>2</v>
      </c>
      <c r="I10" s="35" t="s">
        <v>67</v>
      </c>
      <c r="J10" s="35" t="s">
        <v>4</v>
      </c>
      <c r="K10" s="35" t="s">
        <v>68</v>
      </c>
      <c r="L10" s="35" t="s">
        <v>47</v>
      </c>
      <c r="M10" s="37">
        <v>143072910</v>
      </c>
      <c r="N10" s="40">
        <v>20.84</v>
      </c>
      <c r="O10" s="40">
        <v>11.02</v>
      </c>
      <c r="P10" s="35">
        <v>110</v>
      </c>
      <c r="Q10" s="40">
        <v>2892912</v>
      </c>
      <c r="R10" s="37">
        <v>288</v>
      </c>
      <c r="S10" s="37">
        <v>195.5</v>
      </c>
      <c r="T10" s="37">
        <v>565564296</v>
      </c>
    </row>
    <row r="11" spans="1:22" x14ac:dyDescent="0.25">
      <c r="A11" s="19" t="s">
        <v>16</v>
      </c>
      <c r="B11" s="35" t="s">
        <v>49</v>
      </c>
      <c r="C11" s="35" t="s">
        <v>135</v>
      </c>
      <c r="D11" s="39">
        <v>1</v>
      </c>
      <c r="E11" s="35" t="s">
        <v>17</v>
      </c>
      <c r="F11" s="35" t="s">
        <v>18</v>
      </c>
      <c r="G11" s="35" t="s">
        <v>69</v>
      </c>
      <c r="H11" s="35" t="s">
        <v>2</v>
      </c>
      <c r="I11" s="35" t="s">
        <v>70</v>
      </c>
      <c r="J11" s="35" t="s">
        <v>4</v>
      </c>
      <c r="K11" s="35" t="s">
        <v>64</v>
      </c>
      <c r="L11" s="35" t="s">
        <v>50</v>
      </c>
      <c r="M11" s="37">
        <v>27251710</v>
      </c>
      <c r="N11" s="40">
        <v>5.67</v>
      </c>
      <c r="O11" s="40">
        <v>3.09</v>
      </c>
      <c r="P11" s="35">
        <v>10</v>
      </c>
      <c r="Q11" s="40">
        <v>262992</v>
      </c>
      <c r="R11" s="37">
        <v>288</v>
      </c>
      <c r="S11" s="37">
        <v>199.99</v>
      </c>
      <c r="T11" s="37">
        <v>52595770.079999998</v>
      </c>
    </row>
    <row r="12" spans="1:22" x14ac:dyDescent="0.25">
      <c r="A12" s="19" t="s">
        <v>143</v>
      </c>
      <c r="B12" s="35" t="s">
        <v>146</v>
      </c>
      <c r="C12" s="35" t="s">
        <v>136</v>
      </c>
      <c r="D12" s="39">
        <v>1</v>
      </c>
      <c r="E12" s="35" t="s">
        <v>19</v>
      </c>
      <c r="F12" s="35" t="s">
        <v>20</v>
      </c>
      <c r="G12" s="35" t="s">
        <v>71</v>
      </c>
      <c r="H12" s="35" t="s">
        <v>2</v>
      </c>
      <c r="I12" s="35" t="s">
        <v>72</v>
      </c>
      <c r="J12" s="35" t="s">
        <v>3</v>
      </c>
      <c r="K12" s="35" t="s">
        <v>68</v>
      </c>
      <c r="L12" s="35" t="s">
        <v>55</v>
      </c>
      <c r="M12" s="37">
        <v>178705920</v>
      </c>
      <c r="N12" s="40">
        <v>24</v>
      </c>
      <c r="O12" s="40">
        <v>13.9</v>
      </c>
      <c r="P12" s="35">
        <v>139</v>
      </c>
      <c r="Q12" s="40">
        <v>3655588.8</v>
      </c>
      <c r="R12" s="37">
        <v>288</v>
      </c>
      <c r="S12" s="37">
        <v>198.88</v>
      </c>
      <c r="T12" s="37">
        <v>727023500.53999996</v>
      </c>
    </row>
    <row r="13" spans="1:22" s="12" customFormat="1" x14ac:dyDescent="0.25">
      <c r="A13" s="44" t="s">
        <v>21</v>
      </c>
      <c r="B13" s="45"/>
      <c r="C13" s="45"/>
      <c r="D13" s="45"/>
      <c r="E13" s="45" t="s">
        <v>21</v>
      </c>
      <c r="F13" s="45" t="s">
        <v>21</v>
      </c>
      <c r="G13" s="45" t="s">
        <v>21</v>
      </c>
      <c r="H13" s="45" t="s">
        <v>21</v>
      </c>
      <c r="I13" s="45" t="s">
        <v>21</v>
      </c>
      <c r="J13" s="45" t="s">
        <v>21</v>
      </c>
      <c r="K13" s="45" t="s">
        <v>21</v>
      </c>
      <c r="L13" s="45" t="s">
        <v>21</v>
      </c>
      <c r="M13" s="46">
        <f>SUM(M8:M12)</f>
        <v>454268900</v>
      </c>
      <c r="N13" s="47">
        <f>SUM(N8:N12)</f>
        <v>81.308999999999997</v>
      </c>
      <c r="O13" s="47">
        <f>SUM(O8:O12)</f>
        <v>43.190000000000005</v>
      </c>
      <c r="P13" s="48">
        <f>SUM(P8:P12)</f>
        <v>374</v>
      </c>
      <c r="Q13" s="47">
        <f>SUM(Q8:Q12)</f>
        <v>9835900.8000000007</v>
      </c>
      <c r="R13" s="46"/>
      <c r="S13" s="46"/>
      <c r="T13" s="46">
        <f>SUM(T8:T12)</f>
        <v>1948650006.6699998</v>
      </c>
    </row>
    <row r="15" spans="1:22" s="12" customFormat="1" x14ac:dyDescent="0.25">
      <c r="A15" s="66" t="s">
        <v>73</v>
      </c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</row>
    <row r="16" spans="1:22" s="10" customFormat="1" ht="38.25" x14ac:dyDescent="0.25">
      <c r="A16" s="14" t="s">
        <v>117</v>
      </c>
      <c r="B16" s="14" t="s">
        <v>118</v>
      </c>
      <c r="C16" s="14" t="s">
        <v>119</v>
      </c>
      <c r="D16" s="14" t="s">
        <v>120</v>
      </c>
      <c r="E16" s="14" t="s">
        <v>131</v>
      </c>
      <c r="F16" s="14" t="s">
        <v>1</v>
      </c>
      <c r="G16" s="14" t="s">
        <v>61</v>
      </c>
      <c r="H16" s="14" t="s">
        <v>116</v>
      </c>
      <c r="I16" s="14" t="s">
        <v>121</v>
      </c>
      <c r="J16" s="14" t="s">
        <v>115</v>
      </c>
      <c r="K16" s="14" t="s">
        <v>122</v>
      </c>
      <c r="L16" s="14" t="s">
        <v>123</v>
      </c>
      <c r="M16" s="15" t="s">
        <v>124</v>
      </c>
      <c r="N16" s="15" t="s">
        <v>125</v>
      </c>
      <c r="O16" s="15" t="s">
        <v>126</v>
      </c>
      <c r="P16" s="15" t="s">
        <v>127</v>
      </c>
      <c r="Q16" s="15" t="s">
        <v>128</v>
      </c>
      <c r="R16" s="15" t="s">
        <v>130</v>
      </c>
      <c r="S16" s="15" t="s">
        <v>129</v>
      </c>
      <c r="T16" s="15" t="s">
        <v>152</v>
      </c>
    </row>
    <row r="17" spans="1:22" x14ac:dyDescent="0.25">
      <c r="A17" s="19" t="s">
        <v>142</v>
      </c>
      <c r="B17" s="35" t="s">
        <v>137</v>
      </c>
      <c r="C17" s="35" t="s">
        <v>138</v>
      </c>
      <c r="D17" s="41">
        <v>1</v>
      </c>
      <c r="E17" s="35" t="s">
        <v>23</v>
      </c>
      <c r="F17" s="35" t="s">
        <v>24</v>
      </c>
      <c r="G17" s="35" t="s">
        <v>74</v>
      </c>
      <c r="H17" s="35" t="s">
        <v>22</v>
      </c>
      <c r="I17" s="35" t="s">
        <v>75</v>
      </c>
      <c r="J17" s="35" t="s">
        <v>3</v>
      </c>
      <c r="K17" s="35" t="s">
        <v>76</v>
      </c>
      <c r="L17" s="35" t="s">
        <v>57</v>
      </c>
      <c r="M17" s="37">
        <v>223045220</v>
      </c>
      <c r="N17" s="40">
        <v>37.1</v>
      </c>
      <c r="O17" s="40">
        <v>19.8</v>
      </c>
      <c r="P17" s="35">
        <v>60</v>
      </c>
      <c r="Q17" s="40">
        <v>1051920</v>
      </c>
      <c r="R17" s="37">
        <v>208</v>
      </c>
      <c r="S17" s="37">
        <v>80</v>
      </c>
      <c r="T17" s="37">
        <v>84153600</v>
      </c>
    </row>
    <row r="18" spans="1:22" x14ac:dyDescent="0.25">
      <c r="A18" s="19" t="s">
        <v>142</v>
      </c>
      <c r="B18" s="35" t="s">
        <v>137</v>
      </c>
      <c r="C18" s="35" t="s">
        <v>138</v>
      </c>
      <c r="D18" s="41">
        <v>1</v>
      </c>
      <c r="E18" s="35" t="s">
        <v>25</v>
      </c>
      <c r="F18" s="35" t="s">
        <v>26</v>
      </c>
      <c r="G18" s="35" t="s">
        <v>74</v>
      </c>
      <c r="H18" s="35" t="s">
        <v>22</v>
      </c>
      <c r="I18" s="35" t="s">
        <v>75</v>
      </c>
      <c r="J18" s="35" t="s">
        <v>3</v>
      </c>
      <c r="K18" s="35" t="s">
        <v>76</v>
      </c>
      <c r="L18" s="35" t="s">
        <v>57</v>
      </c>
      <c r="M18" s="37">
        <v>223045220</v>
      </c>
      <c r="N18" s="40">
        <v>37.1</v>
      </c>
      <c r="O18" s="40">
        <v>19.399999999999999</v>
      </c>
      <c r="P18" s="35">
        <v>59</v>
      </c>
      <c r="Q18" s="40">
        <v>1034388</v>
      </c>
      <c r="R18" s="37">
        <v>208</v>
      </c>
      <c r="S18" s="37">
        <v>80.010000000000005</v>
      </c>
      <c r="T18" s="37">
        <v>82761383.879999995</v>
      </c>
    </row>
    <row r="19" spans="1:22" x14ac:dyDescent="0.25">
      <c r="A19" s="19" t="s">
        <v>144</v>
      </c>
      <c r="B19" s="35" t="s">
        <v>147</v>
      </c>
      <c r="C19" s="35" t="s">
        <v>139</v>
      </c>
      <c r="D19" s="41">
        <v>1</v>
      </c>
      <c r="E19" s="35" t="s">
        <v>27</v>
      </c>
      <c r="F19" s="35" t="s">
        <v>28</v>
      </c>
      <c r="G19" s="35" t="s">
        <v>77</v>
      </c>
      <c r="H19" s="35" t="s">
        <v>22</v>
      </c>
      <c r="I19" s="35" t="s">
        <v>75</v>
      </c>
      <c r="J19" s="35" t="s">
        <v>3</v>
      </c>
      <c r="K19" s="35" t="s">
        <v>76</v>
      </c>
      <c r="L19" s="35" t="s">
        <v>51</v>
      </c>
      <c r="M19" s="37">
        <v>86126250</v>
      </c>
      <c r="N19" s="40">
        <v>21</v>
      </c>
      <c r="O19" s="40">
        <v>11</v>
      </c>
      <c r="P19" s="35">
        <v>33</v>
      </c>
      <c r="Q19" s="40">
        <v>578556</v>
      </c>
      <c r="R19" s="37">
        <v>208</v>
      </c>
      <c r="S19" s="37">
        <v>79.92</v>
      </c>
      <c r="T19" s="37">
        <v>46238195.520000003</v>
      </c>
    </row>
    <row r="20" spans="1:22" s="12" customFormat="1" x14ac:dyDescent="0.25">
      <c r="A20" s="44" t="s">
        <v>21</v>
      </c>
      <c r="B20" s="45"/>
      <c r="C20" s="45"/>
      <c r="D20" s="45"/>
      <c r="E20" s="45" t="s">
        <v>21</v>
      </c>
      <c r="F20" s="45" t="s">
        <v>21</v>
      </c>
      <c r="G20" s="45" t="s">
        <v>21</v>
      </c>
      <c r="H20" s="45" t="s">
        <v>21</v>
      </c>
      <c r="I20" s="45" t="s">
        <v>21</v>
      </c>
      <c r="J20" s="45" t="s">
        <v>21</v>
      </c>
      <c r="K20" s="45" t="s">
        <v>21</v>
      </c>
      <c r="L20" s="45" t="s">
        <v>21</v>
      </c>
      <c r="M20" s="46">
        <f>SUM(M17:M19)</f>
        <v>532216690</v>
      </c>
      <c r="N20" s="47">
        <f>SUM(N17:N19)</f>
        <v>95.2</v>
      </c>
      <c r="O20" s="47">
        <f>SUM(O17:O19)</f>
        <v>50.2</v>
      </c>
      <c r="P20" s="48">
        <f>SUM(P17:P19)</f>
        <v>152</v>
      </c>
      <c r="Q20" s="47">
        <f>SUM(Q17:Q19)</f>
        <v>2664864</v>
      </c>
      <c r="R20" s="46"/>
      <c r="S20" s="46"/>
      <c r="T20" s="46">
        <f>SUM(T17:T19)</f>
        <v>213153179.40000001</v>
      </c>
    </row>
    <row r="22" spans="1:22" s="12" customFormat="1" x14ac:dyDescent="0.25">
      <c r="A22" s="66" t="s">
        <v>78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</row>
    <row r="23" spans="1:22" s="10" customFormat="1" ht="38.25" x14ac:dyDescent="0.25">
      <c r="A23" s="14" t="s">
        <v>117</v>
      </c>
      <c r="B23" s="14" t="s">
        <v>118</v>
      </c>
      <c r="C23" s="14" t="s">
        <v>119</v>
      </c>
      <c r="D23" s="14" t="s">
        <v>120</v>
      </c>
      <c r="E23" s="14" t="s">
        <v>131</v>
      </c>
      <c r="F23" s="14" t="s">
        <v>1</v>
      </c>
      <c r="G23" s="14" t="s">
        <v>61</v>
      </c>
      <c r="H23" s="14" t="s">
        <v>116</v>
      </c>
      <c r="I23" s="14" t="s">
        <v>121</v>
      </c>
      <c r="J23" s="14" t="s">
        <v>115</v>
      </c>
      <c r="K23" s="14" t="s">
        <v>122</v>
      </c>
      <c r="L23" s="14" t="s">
        <v>123</v>
      </c>
      <c r="M23" s="15" t="s">
        <v>124</v>
      </c>
      <c r="N23" s="15" t="s">
        <v>125</v>
      </c>
      <c r="O23" s="15" t="s">
        <v>149</v>
      </c>
      <c r="P23" s="15" t="s">
        <v>126</v>
      </c>
      <c r="Q23" s="15" t="s">
        <v>127</v>
      </c>
      <c r="R23" s="15" t="s">
        <v>128</v>
      </c>
      <c r="S23" s="15" t="s">
        <v>130</v>
      </c>
      <c r="T23" s="15" t="s">
        <v>129</v>
      </c>
      <c r="U23" s="15" t="s">
        <v>152</v>
      </c>
    </row>
    <row r="24" spans="1:22" ht="25.5" x14ac:dyDescent="0.25">
      <c r="A24" s="31" t="s">
        <v>52</v>
      </c>
      <c r="B24" s="38" t="s">
        <v>155</v>
      </c>
      <c r="C24" s="38" t="s">
        <v>156</v>
      </c>
      <c r="D24" s="42" t="s">
        <v>157</v>
      </c>
      <c r="E24" s="35" t="s">
        <v>30</v>
      </c>
      <c r="F24" s="35" t="s">
        <v>31</v>
      </c>
      <c r="G24" s="35" t="s">
        <v>66</v>
      </c>
      <c r="H24" s="35" t="s">
        <v>29</v>
      </c>
      <c r="I24" s="35" t="s">
        <v>79</v>
      </c>
      <c r="J24" s="35" t="s">
        <v>3</v>
      </c>
      <c r="K24" s="35" t="s">
        <v>68</v>
      </c>
      <c r="L24" s="35" t="s">
        <v>54</v>
      </c>
      <c r="M24" s="37">
        <v>177881950</v>
      </c>
      <c r="N24" s="40">
        <v>40</v>
      </c>
      <c r="O24" s="40">
        <v>51.12</v>
      </c>
      <c r="P24" s="40">
        <v>12.3</v>
      </c>
      <c r="Q24" s="35">
        <v>61</v>
      </c>
      <c r="R24" s="40">
        <v>1069452</v>
      </c>
      <c r="S24" s="37">
        <v>276</v>
      </c>
      <c r="T24" s="37">
        <v>73.599999999999994</v>
      </c>
      <c r="U24" s="37">
        <v>78711667.200000003</v>
      </c>
    </row>
    <row r="25" spans="1:22" ht="25.5" x14ac:dyDescent="0.25">
      <c r="A25" s="31" t="s">
        <v>140</v>
      </c>
      <c r="B25" s="38" t="s">
        <v>158</v>
      </c>
      <c r="C25" s="38" t="s">
        <v>159</v>
      </c>
      <c r="D25" s="43" t="s">
        <v>157</v>
      </c>
      <c r="E25" s="35" t="s">
        <v>32</v>
      </c>
      <c r="F25" s="35" t="s">
        <v>33</v>
      </c>
      <c r="G25" s="35" t="s">
        <v>80</v>
      </c>
      <c r="H25" s="35" t="s">
        <v>29</v>
      </c>
      <c r="I25" s="35" t="s">
        <v>79</v>
      </c>
      <c r="J25" s="35" t="s">
        <v>3</v>
      </c>
      <c r="K25" s="35" t="s">
        <v>76</v>
      </c>
      <c r="L25" s="35" t="s">
        <v>53</v>
      </c>
      <c r="M25" s="37">
        <v>135669310</v>
      </c>
      <c r="N25" s="40">
        <v>32.74</v>
      </c>
      <c r="O25" s="40">
        <v>40.5</v>
      </c>
      <c r="P25" s="40">
        <v>9.9</v>
      </c>
      <c r="Q25" s="35">
        <v>30</v>
      </c>
      <c r="R25" s="40">
        <v>525960</v>
      </c>
      <c r="S25" s="37">
        <v>276</v>
      </c>
      <c r="T25" s="37">
        <v>64.989999999999995</v>
      </c>
      <c r="U25" s="37">
        <v>34182140.399999999</v>
      </c>
    </row>
    <row r="26" spans="1:22" ht="25.5" x14ac:dyDescent="0.25">
      <c r="A26" s="31" t="s">
        <v>140</v>
      </c>
      <c r="B26" s="38" t="s">
        <v>158</v>
      </c>
      <c r="C26" s="38" t="s">
        <v>159</v>
      </c>
      <c r="D26" s="38" t="s">
        <v>157</v>
      </c>
      <c r="E26" s="35" t="s">
        <v>34</v>
      </c>
      <c r="F26" s="35" t="s">
        <v>35</v>
      </c>
      <c r="G26" s="35" t="s">
        <v>80</v>
      </c>
      <c r="H26" s="35" t="s">
        <v>29</v>
      </c>
      <c r="I26" s="35" t="s">
        <v>79</v>
      </c>
      <c r="J26" s="35" t="s">
        <v>3</v>
      </c>
      <c r="K26" s="35" t="s">
        <v>76</v>
      </c>
      <c r="L26" s="35" t="s">
        <v>53</v>
      </c>
      <c r="M26" s="37">
        <v>135669310</v>
      </c>
      <c r="N26" s="40">
        <v>32.74</v>
      </c>
      <c r="O26" s="40">
        <v>40.5</v>
      </c>
      <c r="P26" s="40">
        <v>10</v>
      </c>
      <c r="Q26" s="35">
        <v>30</v>
      </c>
      <c r="R26" s="40">
        <v>525960</v>
      </c>
      <c r="S26" s="37">
        <v>276</v>
      </c>
      <c r="T26" s="37">
        <v>64.989999999999995</v>
      </c>
      <c r="U26" s="37">
        <v>34182140.399999999</v>
      </c>
    </row>
    <row r="27" spans="1:22" ht="25.5" x14ac:dyDescent="0.25">
      <c r="A27" s="31" t="s">
        <v>140</v>
      </c>
      <c r="B27" s="38" t="s">
        <v>158</v>
      </c>
      <c r="C27" s="38" t="s">
        <v>159</v>
      </c>
      <c r="D27" s="43" t="s">
        <v>157</v>
      </c>
      <c r="E27" s="35" t="s">
        <v>36</v>
      </c>
      <c r="F27" s="35" t="s">
        <v>37</v>
      </c>
      <c r="G27" s="35" t="s">
        <v>80</v>
      </c>
      <c r="H27" s="35" t="s">
        <v>29</v>
      </c>
      <c r="I27" s="35" t="s">
        <v>79</v>
      </c>
      <c r="J27" s="35" t="s">
        <v>3</v>
      </c>
      <c r="K27" s="35" t="s">
        <v>76</v>
      </c>
      <c r="L27" s="35" t="s">
        <v>53</v>
      </c>
      <c r="M27" s="37">
        <v>135669310</v>
      </c>
      <c r="N27" s="40">
        <v>32.74</v>
      </c>
      <c r="O27" s="40">
        <v>40.5</v>
      </c>
      <c r="P27" s="40">
        <v>9.9</v>
      </c>
      <c r="Q27" s="35">
        <v>30</v>
      </c>
      <c r="R27" s="40">
        <v>525960</v>
      </c>
      <c r="S27" s="37">
        <v>276</v>
      </c>
      <c r="T27" s="37">
        <v>64.989999999999995</v>
      </c>
      <c r="U27" s="37">
        <v>34182140.399999999</v>
      </c>
    </row>
    <row r="28" spans="1:22" ht="25.5" x14ac:dyDescent="0.25">
      <c r="A28" s="31" t="s">
        <v>140</v>
      </c>
      <c r="B28" s="38" t="s">
        <v>158</v>
      </c>
      <c r="C28" s="38" t="s">
        <v>159</v>
      </c>
      <c r="D28" s="38" t="s">
        <v>157</v>
      </c>
      <c r="E28" s="35" t="s">
        <v>38</v>
      </c>
      <c r="F28" s="35" t="s">
        <v>39</v>
      </c>
      <c r="G28" s="35" t="s">
        <v>80</v>
      </c>
      <c r="H28" s="35" t="s">
        <v>29</v>
      </c>
      <c r="I28" s="35" t="s">
        <v>79</v>
      </c>
      <c r="J28" s="35" t="s">
        <v>3</v>
      </c>
      <c r="K28" s="35" t="s">
        <v>76</v>
      </c>
      <c r="L28" s="35" t="s">
        <v>53</v>
      </c>
      <c r="M28" s="37">
        <v>135669310</v>
      </c>
      <c r="N28" s="40">
        <v>32.74</v>
      </c>
      <c r="O28" s="40">
        <v>40.5</v>
      </c>
      <c r="P28" s="40">
        <v>10</v>
      </c>
      <c r="Q28" s="35">
        <v>30</v>
      </c>
      <c r="R28" s="40">
        <v>525960</v>
      </c>
      <c r="S28" s="37">
        <v>276</v>
      </c>
      <c r="T28" s="37">
        <v>64.989999999999995</v>
      </c>
      <c r="U28" s="37">
        <v>34182140.399999999</v>
      </c>
    </row>
    <row r="29" spans="1:22" ht="25.5" x14ac:dyDescent="0.25">
      <c r="A29" s="31" t="s">
        <v>140</v>
      </c>
      <c r="B29" s="38" t="s">
        <v>158</v>
      </c>
      <c r="C29" s="38" t="s">
        <v>159</v>
      </c>
      <c r="D29" s="43" t="s">
        <v>157</v>
      </c>
      <c r="E29" s="35" t="s">
        <v>40</v>
      </c>
      <c r="F29" s="35" t="s">
        <v>41</v>
      </c>
      <c r="G29" s="35" t="s">
        <v>80</v>
      </c>
      <c r="H29" s="35" t="s">
        <v>29</v>
      </c>
      <c r="I29" s="35" t="s">
        <v>79</v>
      </c>
      <c r="J29" s="35" t="s">
        <v>3</v>
      </c>
      <c r="K29" s="35" t="s">
        <v>76</v>
      </c>
      <c r="L29" s="35" t="s">
        <v>53</v>
      </c>
      <c r="M29" s="37">
        <v>135669310</v>
      </c>
      <c r="N29" s="40">
        <v>32.74</v>
      </c>
      <c r="O29" s="40">
        <v>40.5</v>
      </c>
      <c r="P29" s="40">
        <v>10</v>
      </c>
      <c r="Q29" s="35">
        <v>30</v>
      </c>
      <c r="R29" s="40">
        <v>525960</v>
      </c>
      <c r="S29" s="37">
        <v>276</v>
      </c>
      <c r="T29" s="37">
        <v>64.989999999999995</v>
      </c>
      <c r="U29" s="37">
        <v>34182140.399999999</v>
      </c>
    </row>
    <row r="30" spans="1:22" s="12" customFormat="1" x14ac:dyDescent="0.25">
      <c r="A30" s="44" t="s">
        <v>21</v>
      </c>
      <c r="B30" s="45"/>
      <c r="C30" s="45"/>
      <c r="D30" s="45"/>
      <c r="E30" s="45" t="s">
        <v>21</v>
      </c>
      <c r="F30" s="45" t="s">
        <v>21</v>
      </c>
      <c r="G30" s="45" t="s">
        <v>21</v>
      </c>
      <c r="H30" s="45" t="s">
        <v>21</v>
      </c>
      <c r="I30" s="45" t="s">
        <v>21</v>
      </c>
      <c r="J30" s="45" t="s">
        <v>21</v>
      </c>
      <c r="K30" s="45" t="s">
        <v>21</v>
      </c>
      <c r="L30" s="45" t="s">
        <v>21</v>
      </c>
      <c r="M30" s="46">
        <f t="shared" ref="M30:R30" si="0">SUM(M24:M29)</f>
        <v>856228500</v>
      </c>
      <c r="N30" s="47">
        <f t="shared" si="0"/>
        <v>203.70000000000005</v>
      </c>
      <c r="O30" s="47">
        <f t="shared" si="0"/>
        <v>253.62</v>
      </c>
      <c r="P30" s="47">
        <f t="shared" si="0"/>
        <v>62.1</v>
      </c>
      <c r="Q30" s="48">
        <f t="shared" si="0"/>
        <v>211</v>
      </c>
      <c r="R30" s="47">
        <f t="shared" si="0"/>
        <v>3699252</v>
      </c>
      <c r="S30" s="46"/>
      <c r="T30" s="46"/>
      <c r="U30" s="46">
        <f>SUM(U24:U29)</f>
        <v>249622369.20000002</v>
      </c>
    </row>
    <row r="32" spans="1:22" s="12" customFormat="1" x14ac:dyDescent="0.25">
      <c r="A32" s="66" t="s">
        <v>81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</row>
    <row r="33" spans="1:22" s="10" customFormat="1" ht="38.25" x14ac:dyDescent="0.25">
      <c r="A33" s="14" t="s">
        <v>117</v>
      </c>
      <c r="B33" s="14" t="s">
        <v>118</v>
      </c>
      <c r="C33" s="14" t="s">
        <v>119</v>
      </c>
      <c r="D33" s="14" t="s">
        <v>120</v>
      </c>
      <c r="E33" s="14" t="s">
        <v>131</v>
      </c>
      <c r="F33" s="14" t="s">
        <v>1</v>
      </c>
      <c r="G33" s="14" t="s">
        <v>61</v>
      </c>
      <c r="H33" s="14" t="s">
        <v>116</v>
      </c>
      <c r="I33" s="14" t="s">
        <v>121</v>
      </c>
      <c r="J33" s="14" t="s">
        <v>115</v>
      </c>
      <c r="K33" s="14" t="s">
        <v>122</v>
      </c>
      <c r="L33" s="14" t="s">
        <v>123</v>
      </c>
      <c r="M33" s="15" t="s">
        <v>124</v>
      </c>
      <c r="N33" s="15" t="s">
        <v>125</v>
      </c>
      <c r="O33" s="15" t="s">
        <v>150</v>
      </c>
      <c r="P33" s="15" t="s">
        <v>126</v>
      </c>
      <c r="Q33" s="15" t="s">
        <v>127</v>
      </c>
      <c r="R33" s="15" t="s">
        <v>128</v>
      </c>
      <c r="S33" s="15" t="s">
        <v>130</v>
      </c>
      <c r="T33" s="15" t="s">
        <v>151</v>
      </c>
      <c r="U33" s="15" t="s">
        <v>153</v>
      </c>
      <c r="V33" s="15" t="s">
        <v>152</v>
      </c>
    </row>
    <row r="34" spans="1:22" x14ac:dyDescent="0.25">
      <c r="A34" s="3" t="s">
        <v>43</v>
      </c>
      <c r="B34" s="4" t="s">
        <v>148</v>
      </c>
      <c r="C34" s="4" t="s">
        <v>141</v>
      </c>
      <c r="D34" s="13">
        <v>1</v>
      </c>
      <c r="E34" s="4" t="s">
        <v>44</v>
      </c>
      <c r="F34" s="4" t="s">
        <v>45</v>
      </c>
      <c r="G34" s="4" t="s">
        <v>82</v>
      </c>
      <c r="H34" s="4" t="s">
        <v>42</v>
      </c>
      <c r="I34" s="4" t="s">
        <v>83</v>
      </c>
      <c r="J34" s="4" t="s">
        <v>3</v>
      </c>
      <c r="K34" s="4" t="s">
        <v>68</v>
      </c>
      <c r="L34" s="4" t="s">
        <v>56</v>
      </c>
      <c r="M34" s="5">
        <v>50000000</v>
      </c>
      <c r="N34" s="6">
        <v>21.39</v>
      </c>
      <c r="O34" s="6">
        <v>13</v>
      </c>
      <c r="P34" s="6">
        <v>9.5</v>
      </c>
      <c r="Q34" s="4">
        <v>74</v>
      </c>
      <c r="R34" s="6">
        <v>1297368</v>
      </c>
      <c r="S34" s="5">
        <v>311</v>
      </c>
      <c r="T34" s="5">
        <v>179.87</v>
      </c>
      <c r="U34" s="5">
        <v>12902421.029999999</v>
      </c>
      <c r="V34" s="5">
        <v>233357582.16</v>
      </c>
    </row>
    <row r="35" spans="1:22" s="12" customFormat="1" x14ac:dyDescent="0.25">
      <c r="A35" s="44" t="s">
        <v>21</v>
      </c>
      <c r="B35" s="45"/>
      <c r="C35" s="45"/>
      <c r="D35" s="45"/>
      <c r="E35" s="45" t="s">
        <v>21</v>
      </c>
      <c r="F35" s="45" t="s">
        <v>21</v>
      </c>
      <c r="G35" s="45" t="s">
        <v>21</v>
      </c>
      <c r="H35" s="45" t="s">
        <v>21</v>
      </c>
      <c r="I35" s="45" t="s">
        <v>21</v>
      </c>
      <c r="J35" s="45" t="s">
        <v>21</v>
      </c>
      <c r="K35" s="45" t="s">
        <v>21</v>
      </c>
      <c r="L35" s="45" t="s">
        <v>21</v>
      </c>
      <c r="M35" s="46">
        <f t="shared" ref="M35:R35" si="1">SUM(M34)</f>
        <v>50000000</v>
      </c>
      <c r="N35" s="47">
        <f t="shared" si="1"/>
        <v>21.39</v>
      </c>
      <c r="O35" s="47">
        <f t="shared" si="1"/>
        <v>13</v>
      </c>
      <c r="P35" s="47">
        <f t="shared" si="1"/>
        <v>9.5</v>
      </c>
      <c r="Q35" s="48">
        <f t="shared" si="1"/>
        <v>74</v>
      </c>
      <c r="R35" s="47">
        <f t="shared" si="1"/>
        <v>1297368</v>
      </c>
      <c r="S35" s="46"/>
      <c r="T35" s="46"/>
      <c r="U35" s="46">
        <f>SUM(U34)</f>
        <v>12902421.029999999</v>
      </c>
      <c r="V35" s="46">
        <f>SUM(V34)</f>
        <v>233357582.16</v>
      </c>
    </row>
    <row r="38" spans="1:22" ht="15.75" x14ac:dyDescent="0.25">
      <c r="B38" s="62" t="s">
        <v>186</v>
      </c>
      <c r="C38" s="63"/>
    </row>
    <row r="39" spans="1:22" x14ac:dyDescent="0.25">
      <c r="B39" s="55" t="s">
        <v>199</v>
      </c>
      <c r="C39" s="56">
        <f>M13+M20+M30+M35</f>
        <v>1892714090</v>
      </c>
    </row>
    <row r="40" spans="1:22" x14ac:dyDescent="0.25">
      <c r="B40" s="55" t="s">
        <v>187</v>
      </c>
      <c r="C40" s="57">
        <f>N13+N30+N20+N35</f>
        <v>401.59899999999999</v>
      </c>
    </row>
    <row r="41" spans="1:22" x14ac:dyDescent="0.25">
      <c r="B41" s="55" t="s">
        <v>188</v>
      </c>
      <c r="C41" s="57">
        <f>O30</f>
        <v>253.62</v>
      </c>
    </row>
    <row r="42" spans="1:22" x14ac:dyDescent="0.25">
      <c r="B42" s="55" t="s">
        <v>189</v>
      </c>
      <c r="C42" s="57">
        <f>O35</f>
        <v>13</v>
      </c>
    </row>
    <row r="43" spans="1:22" x14ac:dyDescent="0.25">
      <c r="B43" s="55" t="s">
        <v>190</v>
      </c>
      <c r="C43" s="57">
        <f>O13+O20+P30+P35</f>
        <v>164.99</v>
      </c>
    </row>
    <row r="44" spans="1:22" x14ac:dyDescent="0.25">
      <c r="B44" s="55" t="s">
        <v>191</v>
      </c>
      <c r="C44" s="58">
        <f>P13+P20+Q30+Q35</f>
        <v>811</v>
      </c>
    </row>
    <row r="45" spans="1:22" x14ac:dyDescent="0.25">
      <c r="B45" s="55" t="s">
        <v>192</v>
      </c>
      <c r="C45" s="59">
        <f>C44*C53</f>
        <v>81.100000000000009</v>
      </c>
    </row>
    <row r="46" spans="1:22" x14ac:dyDescent="0.25">
      <c r="B46" s="55" t="s">
        <v>193</v>
      </c>
      <c r="C46" s="57">
        <f>Q13+Q20+R30+R35</f>
        <v>17497384.800000001</v>
      </c>
    </row>
    <row r="47" spans="1:22" x14ac:dyDescent="0.25">
      <c r="B47" s="55" t="s">
        <v>194</v>
      </c>
      <c r="C47" s="56">
        <f>U35</f>
        <v>12902421.029999999</v>
      </c>
    </row>
    <row r="48" spans="1:22" x14ac:dyDescent="0.25">
      <c r="B48" s="55" t="s">
        <v>195</v>
      </c>
      <c r="C48" s="56">
        <f>T13+T20+U30+V35</f>
        <v>2644783137.4299994</v>
      </c>
    </row>
    <row r="49" spans="2:3" x14ac:dyDescent="0.25">
      <c r="B49" s="55" t="s">
        <v>201</v>
      </c>
      <c r="C49" s="56">
        <v>151.15</v>
      </c>
    </row>
    <row r="50" spans="2:3" x14ac:dyDescent="0.25">
      <c r="B50" s="55" t="s">
        <v>202</v>
      </c>
      <c r="C50" s="56">
        <v>201.11</v>
      </c>
    </row>
    <row r="51" spans="2:3" x14ac:dyDescent="0.25">
      <c r="B51" s="55" t="s">
        <v>196</v>
      </c>
      <c r="C51" s="56">
        <v>2166723004.9700003</v>
      </c>
    </row>
    <row r="52" spans="2:3" x14ac:dyDescent="0.25">
      <c r="B52" s="55" t="s">
        <v>197</v>
      </c>
      <c r="C52" s="60">
        <v>0.45029999999999998</v>
      </c>
    </row>
    <row r="53" spans="2:3" x14ac:dyDescent="0.25">
      <c r="B53" s="55" t="s">
        <v>198</v>
      </c>
      <c r="C53" s="59">
        <v>0.1</v>
      </c>
    </row>
    <row r="54" spans="2:3" x14ac:dyDescent="0.25">
      <c r="B54" s="55" t="s">
        <v>200</v>
      </c>
      <c r="C54" s="61">
        <v>0.10856481481481482</v>
      </c>
    </row>
    <row r="55" spans="2:3" x14ac:dyDescent="0.25">
      <c r="B55" s="50"/>
    </row>
    <row r="56" spans="2:3" x14ac:dyDescent="0.25">
      <c r="B56" s="50"/>
    </row>
    <row r="57" spans="2:3" x14ac:dyDescent="0.25">
      <c r="B57" s="50"/>
    </row>
    <row r="58" spans="2:3" x14ac:dyDescent="0.25">
      <c r="B58" s="50"/>
    </row>
    <row r="59" spans="2:3" x14ac:dyDescent="0.25">
      <c r="B59" s="50"/>
    </row>
    <row r="60" spans="2:3" x14ac:dyDescent="0.25">
      <c r="B60" s="50"/>
    </row>
    <row r="61" spans="2:3" x14ac:dyDescent="0.25">
      <c r="B61" s="50"/>
    </row>
    <row r="62" spans="2:3" x14ac:dyDescent="0.25">
      <c r="B62" s="50"/>
    </row>
  </sheetData>
  <mergeCells count="7">
    <mergeCell ref="B38:C38"/>
    <mergeCell ref="A2:V2"/>
    <mergeCell ref="A4:V4"/>
    <mergeCell ref="A6:V6"/>
    <mergeCell ref="A15:V15"/>
    <mergeCell ref="A32:V32"/>
    <mergeCell ref="A22:V22"/>
  </mergeCells>
  <pageMargins left="0.25" right="0.25" top="0.75" bottom="0.75" header="0.3" footer="0.3"/>
  <pageSetup paperSize="9" scale="4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showGridLines="0" zoomScaleNormal="100" workbookViewId="0">
      <selection activeCell="A2" sqref="A2:I2"/>
    </sheetView>
  </sheetViews>
  <sheetFormatPr defaultColWidth="9.140625" defaultRowHeight="15" customHeight="1" x14ac:dyDescent="0.25"/>
  <cols>
    <col min="1" max="1" width="12.28515625" style="8" bestFit="1" customWidth="1"/>
    <col min="2" max="2" width="30.140625" style="8" bestFit="1" customWidth="1"/>
    <col min="3" max="3" width="17.85546875" style="8" bestFit="1" customWidth="1"/>
    <col min="4" max="9" width="15.42578125" style="8" customWidth="1"/>
    <col min="10" max="10" width="9.140625" style="8" customWidth="1"/>
    <col min="11" max="16384" width="9.140625" style="8"/>
  </cols>
  <sheetData>
    <row r="2" spans="1:9" s="7" customFormat="1" ht="15" customHeight="1" x14ac:dyDescent="0.25">
      <c r="A2" s="64" t="s">
        <v>0</v>
      </c>
      <c r="B2" s="64"/>
      <c r="C2" s="64"/>
      <c r="D2" s="64"/>
      <c r="E2" s="64"/>
      <c r="F2" s="64"/>
      <c r="G2" s="64"/>
      <c r="H2" s="64"/>
      <c r="I2" s="64"/>
    </row>
    <row r="4" spans="1:9" s="7" customFormat="1" ht="15" customHeight="1" x14ac:dyDescent="0.25">
      <c r="A4" s="65" t="s">
        <v>84</v>
      </c>
      <c r="B4" s="65"/>
      <c r="C4" s="65"/>
      <c r="D4" s="65"/>
      <c r="E4" s="65"/>
      <c r="F4" s="65"/>
      <c r="G4" s="65"/>
      <c r="H4" s="65"/>
      <c r="I4" s="65"/>
    </row>
    <row r="7" spans="1:9" s="18" customFormat="1" ht="30" customHeight="1" x14ac:dyDescent="0.25">
      <c r="A7" s="15" t="s">
        <v>165</v>
      </c>
      <c r="B7" s="15" t="s">
        <v>118</v>
      </c>
      <c r="C7" s="15" t="s">
        <v>119</v>
      </c>
      <c r="D7" s="17" t="s">
        <v>85</v>
      </c>
      <c r="E7" s="17" t="s">
        <v>86</v>
      </c>
      <c r="F7" s="17" t="s">
        <v>87</v>
      </c>
      <c r="G7" s="17" t="s">
        <v>88</v>
      </c>
      <c r="H7" s="17" t="s">
        <v>167</v>
      </c>
      <c r="I7" s="17" t="s">
        <v>89</v>
      </c>
    </row>
    <row r="8" spans="1:9" ht="15" customHeight="1" x14ac:dyDescent="0.25">
      <c r="A8" s="19" t="s">
        <v>166</v>
      </c>
      <c r="B8" s="19" t="s">
        <v>161</v>
      </c>
      <c r="C8" s="19" t="s">
        <v>163</v>
      </c>
      <c r="D8" s="20">
        <v>837399.94200000004</v>
      </c>
      <c r="E8" s="20">
        <v>110454.125</v>
      </c>
      <c r="F8" s="20">
        <v>226878.755</v>
      </c>
      <c r="G8" s="20">
        <v>314943.54499999998</v>
      </c>
      <c r="H8" s="20">
        <v>1489676.3670000001</v>
      </c>
      <c r="I8" s="21">
        <v>8.5137085137085095E-2</v>
      </c>
    </row>
    <row r="9" spans="1:9" ht="15" customHeight="1" x14ac:dyDescent="0.25">
      <c r="A9" s="19" t="s">
        <v>90</v>
      </c>
      <c r="B9" s="19" t="s">
        <v>160</v>
      </c>
      <c r="C9" s="19" t="s">
        <v>162</v>
      </c>
      <c r="D9" s="20">
        <v>8998500.8579999991</v>
      </c>
      <c r="E9" s="20">
        <v>1186913.875</v>
      </c>
      <c r="F9" s="20">
        <v>2437985.2450000001</v>
      </c>
      <c r="G9" s="20">
        <v>3384308.4550000001</v>
      </c>
      <c r="H9" s="20">
        <v>16007708.433</v>
      </c>
      <c r="I9" s="21">
        <v>0.91486291486291504</v>
      </c>
    </row>
    <row r="10" spans="1:9" s="9" customFormat="1" ht="15" customHeight="1" x14ac:dyDescent="0.25">
      <c r="A10" s="69" t="s">
        <v>91</v>
      </c>
      <c r="B10" s="69"/>
      <c r="C10" s="69"/>
      <c r="D10" s="22">
        <v>9835900.8000000007</v>
      </c>
      <c r="E10" s="22">
        <v>1297368</v>
      </c>
      <c r="F10" s="22">
        <v>2664864</v>
      </c>
      <c r="G10" s="22">
        <v>3699252</v>
      </c>
      <c r="H10" s="22">
        <v>17497384.800000001</v>
      </c>
      <c r="I10" s="23" t="s">
        <v>21</v>
      </c>
    </row>
    <row r="11" spans="1:9" s="9" customFormat="1" ht="15" customHeight="1" x14ac:dyDescent="0.25">
      <c r="A11" s="69" t="s">
        <v>92</v>
      </c>
      <c r="B11" s="69"/>
      <c r="C11" s="69"/>
      <c r="D11" s="24">
        <v>374</v>
      </c>
      <c r="E11" s="24">
        <v>74</v>
      </c>
      <c r="F11" s="24">
        <v>152</v>
      </c>
      <c r="G11" s="24">
        <v>211</v>
      </c>
      <c r="H11" s="24">
        <v>811</v>
      </c>
      <c r="I11" s="25"/>
    </row>
    <row r="12" spans="1:9" s="9" customFormat="1" ht="15" customHeight="1" x14ac:dyDescent="0.25">
      <c r="A12" s="69" t="s">
        <v>93</v>
      </c>
      <c r="B12" s="69"/>
      <c r="C12" s="69"/>
      <c r="D12" s="26">
        <v>198.12</v>
      </c>
      <c r="E12" s="26">
        <v>179.87</v>
      </c>
      <c r="F12" s="26">
        <v>79.989999999999995</v>
      </c>
      <c r="G12" s="26">
        <v>67.48</v>
      </c>
      <c r="H12" s="26">
        <v>151.15</v>
      </c>
      <c r="I12" s="25"/>
    </row>
    <row r="13" spans="1:9" s="9" customFormat="1" ht="15" customHeight="1" x14ac:dyDescent="0.25">
      <c r="A13" s="69" t="s">
        <v>94</v>
      </c>
      <c r="B13" s="69"/>
      <c r="C13" s="69"/>
      <c r="D13" s="26">
        <v>1948650006.6700001</v>
      </c>
      <c r="E13" s="26">
        <v>233357582.16</v>
      </c>
      <c r="F13" s="26">
        <v>213153179.40000001</v>
      </c>
      <c r="G13" s="26">
        <v>249622369.19999999</v>
      </c>
      <c r="H13" s="26">
        <v>2644783137.4299998</v>
      </c>
      <c r="I13" s="25"/>
    </row>
    <row r="14" spans="1:9" s="9" customFormat="1" ht="15" customHeight="1" x14ac:dyDescent="0.25">
      <c r="A14" s="27"/>
      <c r="B14" s="27"/>
      <c r="C14" s="27"/>
      <c r="D14" s="28"/>
      <c r="E14" s="28"/>
      <c r="F14" s="28"/>
      <c r="G14" s="28"/>
      <c r="H14" s="28"/>
      <c r="I14" s="29"/>
    </row>
    <row r="15" spans="1:9" s="9" customFormat="1" ht="15" customHeight="1" x14ac:dyDescent="0.25">
      <c r="A15" s="68" t="s">
        <v>183</v>
      </c>
      <c r="B15" s="68"/>
      <c r="C15" s="68"/>
      <c r="D15" s="68"/>
      <c r="E15" s="68"/>
      <c r="F15" s="68"/>
      <c r="G15" s="68"/>
      <c r="H15" s="68"/>
      <c r="I15" s="68"/>
    </row>
    <row r="17" spans="1:9" ht="15" customHeight="1" x14ac:dyDescent="0.25">
      <c r="A17" s="67" t="s">
        <v>168</v>
      </c>
      <c r="B17" s="67"/>
      <c r="C17" s="67"/>
      <c r="D17" s="67"/>
      <c r="E17" s="67"/>
      <c r="F17" s="67"/>
      <c r="G17" s="67"/>
      <c r="H17" s="67"/>
      <c r="I17" s="67"/>
    </row>
  </sheetData>
  <mergeCells count="8">
    <mergeCell ref="A2:I2"/>
    <mergeCell ref="A4:I4"/>
    <mergeCell ref="A17:I17"/>
    <mergeCell ref="A15:I15"/>
    <mergeCell ref="A10:C10"/>
    <mergeCell ref="A11:C11"/>
    <mergeCell ref="A12:C12"/>
    <mergeCell ref="A13:C13"/>
  </mergeCells>
  <printOptions horizontalCentered="1" verticalCentered="1"/>
  <pageMargins left="0.25" right="0.25" top="0.75" bottom="0.75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5"/>
  <sheetViews>
    <sheetView showGridLines="0" zoomScaleNormal="100" workbookViewId="0">
      <selection activeCell="A2" sqref="A2:K2"/>
    </sheetView>
  </sheetViews>
  <sheetFormatPr defaultColWidth="8.85546875" defaultRowHeight="15" customHeight="1" x14ac:dyDescent="0.25"/>
  <cols>
    <col min="1" max="1" width="15.85546875" style="8" bestFit="1" customWidth="1"/>
    <col min="2" max="2" width="14.42578125" style="8" bestFit="1" customWidth="1"/>
    <col min="3" max="5" width="13.7109375" style="8" customWidth="1"/>
    <col min="6" max="6" width="8.85546875" style="8" customWidth="1"/>
    <col min="7" max="7" width="15.85546875" style="8" bestFit="1" customWidth="1"/>
    <col min="8" max="8" width="14.42578125" style="8" bestFit="1" customWidth="1"/>
    <col min="9" max="11" width="13.7109375" style="8" customWidth="1"/>
    <col min="12" max="12" width="8.85546875" style="8" customWidth="1"/>
    <col min="13" max="16384" width="8.85546875" style="8"/>
  </cols>
  <sheetData>
    <row r="2" spans="1:11" s="7" customFormat="1" ht="15" customHeight="1" x14ac:dyDescent="0.25">
      <c r="A2" s="64" t="s">
        <v>0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s="7" customFormat="1" ht="15" customHeight="1" x14ac:dyDescent="0.25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1" s="7" customFormat="1" ht="15" customHeight="1" x14ac:dyDescent="0.25">
      <c r="A4" s="65" t="s">
        <v>184</v>
      </c>
      <c r="B4" s="65"/>
      <c r="C4" s="65"/>
      <c r="D4" s="65"/>
      <c r="E4" s="65"/>
      <c r="F4" s="65"/>
      <c r="G4" s="65"/>
      <c r="H4" s="65"/>
      <c r="I4" s="65"/>
      <c r="J4" s="65"/>
      <c r="K4" s="65"/>
    </row>
    <row r="6" spans="1:11" s="9" customFormat="1" ht="15" customHeight="1" x14ac:dyDescent="0.25">
      <c r="A6" s="66" t="s">
        <v>60</v>
      </c>
      <c r="B6" s="66"/>
      <c r="C6" s="66"/>
      <c r="D6" s="66"/>
      <c r="E6" s="66"/>
      <c r="F6" s="66"/>
      <c r="G6" s="66"/>
      <c r="H6" s="66"/>
      <c r="I6" s="66"/>
      <c r="J6" s="66"/>
      <c r="K6" s="66"/>
    </row>
    <row r="7" spans="1:11" s="30" customFormat="1" ht="30" customHeight="1" x14ac:dyDescent="0.25">
      <c r="A7" s="15" t="s">
        <v>131</v>
      </c>
      <c r="B7" s="15" t="s">
        <v>169</v>
      </c>
      <c r="C7" s="17" t="s">
        <v>170</v>
      </c>
      <c r="D7" s="17" t="s">
        <v>171</v>
      </c>
      <c r="E7" s="17" t="s">
        <v>172</v>
      </c>
      <c r="G7" s="15" t="s">
        <v>131</v>
      </c>
      <c r="H7" s="15" t="s">
        <v>169</v>
      </c>
      <c r="I7" s="17" t="s">
        <v>170</v>
      </c>
      <c r="J7" s="17" t="s">
        <v>171</v>
      </c>
      <c r="K7" s="17" t="s">
        <v>172</v>
      </c>
    </row>
    <row r="8" spans="1:11" ht="15" customHeight="1" x14ac:dyDescent="0.25">
      <c r="A8" s="70" t="s">
        <v>7</v>
      </c>
      <c r="B8" s="31" t="s">
        <v>164</v>
      </c>
      <c r="C8" s="32">
        <v>192557.19399999999</v>
      </c>
      <c r="D8" s="32">
        <v>0.73217890278031295</v>
      </c>
      <c r="E8" s="21">
        <v>8.5137085137085095E-2</v>
      </c>
      <c r="G8" s="70" t="s">
        <v>10</v>
      </c>
      <c r="H8" s="31" t="s">
        <v>164</v>
      </c>
      <c r="I8" s="32">
        <v>64932.09</v>
      </c>
      <c r="J8" s="32">
        <v>0.246897586238365</v>
      </c>
      <c r="K8" s="21">
        <v>8.5137085137085095E-2</v>
      </c>
    </row>
    <row r="9" spans="1:11" ht="15" customHeight="1" x14ac:dyDescent="0.25">
      <c r="A9" s="70"/>
      <c r="B9" s="31" t="s">
        <v>90</v>
      </c>
      <c r="C9" s="32">
        <v>2069174.0060000001</v>
      </c>
      <c r="D9" s="32">
        <v>7.8678210972196903</v>
      </c>
      <c r="E9" s="21">
        <v>0.91486291486291504</v>
      </c>
      <c r="G9" s="70"/>
      <c r="H9" s="31" t="s">
        <v>90</v>
      </c>
      <c r="I9" s="32">
        <v>697744.71</v>
      </c>
      <c r="J9" s="32">
        <v>2.6531024137616401</v>
      </c>
      <c r="K9" s="21">
        <v>0.91486291486291504</v>
      </c>
    </row>
    <row r="10" spans="1:11" s="9" customFormat="1" ht="15" customHeight="1" x14ac:dyDescent="0.25">
      <c r="A10" s="52"/>
      <c r="B10" s="52" t="s">
        <v>99</v>
      </c>
      <c r="C10" s="53">
        <f>SUM(C8:C9)</f>
        <v>2261731.2000000002</v>
      </c>
      <c r="D10" s="53">
        <f>SUM(D8:D9)</f>
        <v>8.6000000000000032</v>
      </c>
      <c r="E10" s="54">
        <f>SUM(E8:E9)</f>
        <v>1.0000000000000002</v>
      </c>
      <c r="G10" s="52"/>
      <c r="H10" s="52" t="s">
        <v>99</v>
      </c>
      <c r="I10" s="53">
        <f>SUM(I8:I9)</f>
        <v>762676.79999999993</v>
      </c>
      <c r="J10" s="53">
        <f>SUM(J8:J9)</f>
        <v>2.9000000000000052</v>
      </c>
      <c r="K10" s="54">
        <f>SUM(K8:K9)</f>
        <v>1.0000000000000002</v>
      </c>
    </row>
    <row r="12" spans="1:11" s="30" customFormat="1" ht="30" customHeight="1" x14ac:dyDescent="0.25">
      <c r="A12" s="15" t="s">
        <v>131</v>
      </c>
      <c r="B12" s="15" t="s">
        <v>169</v>
      </c>
      <c r="C12" s="17" t="s">
        <v>170</v>
      </c>
      <c r="D12" s="17" t="s">
        <v>171</v>
      </c>
      <c r="E12" s="17" t="s">
        <v>172</v>
      </c>
      <c r="G12" s="15" t="s">
        <v>131</v>
      </c>
      <c r="H12" s="15" t="s">
        <v>169</v>
      </c>
      <c r="I12" s="17" t="s">
        <v>170</v>
      </c>
      <c r="J12" s="17" t="s">
        <v>171</v>
      </c>
      <c r="K12" s="17" t="s">
        <v>172</v>
      </c>
    </row>
    <row r="13" spans="1:11" ht="15" customHeight="1" x14ac:dyDescent="0.25">
      <c r="A13" s="70" t="s">
        <v>19</v>
      </c>
      <c r="B13" s="31" t="s">
        <v>164</v>
      </c>
      <c r="C13" s="32">
        <v>311226.17599999998</v>
      </c>
      <c r="D13" s="32">
        <v>1.1834054876194</v>
      </c>
      <c r="E13" s="21">
        <v>8.5137085137085095E-2</v>
      </c>
      <c r="G13" s="71" t="s">
        <v>173</v>
      </c>
      <c r="H13" s="31" t="s">
        <v>164</v>
      </c>
      <c r="I13" s="32">
        <v>246294.10800000001</v>
      </c>
      <c r="J13" s="32">
        <v>0.93650798503376498</v>
      </c>
      <c r="K13" s="21">
        <v>8.5137085137085095E-2</v>
      </c>
    </row>
    <row r="14" spans="1:11" ht="15" customHeight="1" x14ac:dyDescent="0.25">
      <c r="A14" s="70"/>
      <c r="B14" s="31" t="s">
        <v>90</v>
      </c>
      <c r="C14" s="32">
        <v>3344362.6239999998</v>
      </c>
      <c r="D14" s="32">
        <v>12.716594512380601</v>
      </c>
      <c r="E14" s="21">
        <v>0.91486291486291504</v>
      </c>
      <c r="G14" s="70"/>
      <c r="H14" s="31" t="s">
        <v>90</v>
      </c>
      <c r="I14" s="32">
        <v>2646617.892</v>
      </c>
      <c r="J14" s="32">
        <v>10.063492014966201</v>
      </c>
      <c r="K14" s="21">
        <v>0.91486291486291504</v>
      </c>
    </row>
    <row r="15" spans="1:11" s="9" customFormat="1" ht="15" customHeight="1" x14ac:dyDescent="0.25">
      <c r="A15" s="52"/>
      <c r="B15" s="52" t="s">
        <v>99</v>
      </c>
      <c r="C15" s="53">
        <f>SUM(C13:C14)</f>
        <v>3655588.8</v>
      </c>
      <c r="D15" s="53">
        <f>SUM(D13:D14)</f>
        <v>13.9</v>
      </c>
      <c r="E15" s="54">
        <f>SUM(E13:E14)</f>
        <v>1.0000000000000002</v>
      </c>
      <c r="G15" s="52"/>
      <c r="H15" s="52" t="s">
        <v>99</v>
      </c>
      <c r="I15" s="53">
        <f>SUM(I13:I14)</f>
        <v>2892912</v>
      </c>
      <c r="J15" s="53">
        <f>SUM(J13:J14)</f>
        <v>10.999999999999966</v>
      </c>
      <c r="K15" s="54">
        <f>SUM(K13:K14)</f>
        <v>1.0000000000000002</v>
      </c>
    </row>
    <row r="17" spans="1:11" s="18" customFormat="1" ht="30" customHeight="1" x14ac:dyDescent="0.25">
      <c r="A17" s="15" t="s">
        <v>131</v>
      </c>
      <c r="B17" s="15" t="s">
        <v>169</v>
      </c>
      <c r="C17" s="17" t="s">
        <v>170</v>
      </c>
      <c r="D17" s="17" t="s">
        <v>171</v>
      </c>
      <c r="E17" s="17" t="s">
        <v>172</v>
      </c>
    </row>
    <row r="18" spans="1:11" ht="15" customHeight="1" x14ac:dyDescent="0.25">
      <c r="A18" s="70" t="s">
        <v>17</v>
      </c>
      <c r="B18" s="31" t="s">
        <v>164</v>
      </c>
      <c r="C18" s="32">
        <v>22390.374</v>
      </c>
      <c r="D18" s="32">
        <v>8.5137091622558905E-2</v>
      </c>
      <c r="E18" s="21">
        <v>8.5137085137085095E-2</v>
      </c>
    </row>
    <row r="19" spans="1:11" ht="15" customHeight="1" x14ac:dyDescent="0.25">
      <c r="A19" s="70"/>
      <c r="B19" s="31" t="s">
        <v>90</v>
      </c>
      <c r="C19" s="32">
        <v>240601.62599999999</v>
      </c>
      <c r="D19" s="32">
        <v>0.914862908377441</v>
      </c>
      <c r="E19" s="21">
        <v>0.91486291486291504</v>
      </c>
    </row>
    <row r="20" spans="1:11" s="9" customFormat="1" ht="15" customHeight="1" x14ac:dyDescent="0.25">
      <c r="A20" s="52"/>
      <c r="B20" s="52" t="s">
        <v>99</v>
      </c>
      <c r="C20" s="53">
        <f>SUM(C18:C19)</f>
        <v>262992</v>
      </c>
      <c r="D20" s="53">
        <f>SUM(D18:D19)</f>
        <v>0.99999999999999989</v>
      </c>
      <c r="E20" s="54">
        <f>SUM(E18:E19)</f>
        <v>1.0000000000000002</v>
      </c>
    </row>
    <row r="22" spans="1:11" s="9" customFormat="1" ht="15" customHeight="1" x14ac:dyDescent="0.25">
      <c r="A22" s="66" t="s">
        <v>73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</row>
    <row r="23" spans="1:11" s="30" customFormat="1" ht="30" customHeight="1" x14ac:dyDescent="0.25">
      <c r="A23" s="15" t="s">
        <v>131</v>
      </c>
      <c r="B23" s="15" t="s">
        <v>169</v>
      </c>
      <c r="C23" s="17" t="s">
        <v>170</v>
      </c>
      <c r="D23" s="17" t="s">
        <v>171</v>
      </c>
      <c r="E23" s="17" t="s">
        <v>172</v>
      </c>
      <c r="G23" s="15" t="s">
        <v>131</v>
      </c>
      <c r="H23" s="15" t="s">
        <v>169</v>
      </c>
      <c r="I23" s="17" t="s">
        <v>170</v>
      </c>
      <c r="J23" s="17" t="s">
        <v>171</v>
      </c>
      <c r="K23" s="17" t="s">
        <v>172</v>
      </c>
    </row>
    <row r="24" spans="1:11" ht="15" customHeight="1" x14ac:dyDescent="0.25">
      <c r="A24" s="70" t="s">
        <v>23</v>
      </c>
      <c r="B24" s="31" t="s">
        <v>164</v>
      </c>
      <c r="C24" s="32">
        <v>89557.4</v>
      </c>
      <c r="D24" s="32">
        <v>0.51082249600730101</v>
      </c>
      <c r="E24" s="21">
        <v>8.5137085137085095E-2</v>
      </c>
      <c r="G24" s="70" t="s">
        <v>25</v>
      </c>
      <c r="H24" s="31" t="s">
        <v>164</v>
      </c>
      <c r="I24" s="32">
        <v>88064.78</v>
      </c>
      <c r="J24" s="32">
        <v>0.50230880675336498</v>
      </c>
      <c r="K24" s="21">
        <v>8.5137085137085095E-2</v>
      </c>
    </row>
    <row r="25" spans="1:11" ht="15" customHeight="1" x14ac:dyDescent="0.25">
      <c r="A25" s="70"/>
      <c r="B25" s="31" t="s">
        <v>90</v>
      </c>
      <c r="C25" s="32">
        <v>962362.6</v>
      </c>
      <c r="D25" s="32">
        <v>5.4891775039926998</v>
      </c>
      <c r="E25" s="21">
        <v>0.91486291486291504</v>
      </c>
      <c r="G25" s="70"/>
      <c r="H25" s="31" t="s">
        <v>90</v>
      </c>
      <c r="I25" s="32">
        <v>946323.22</v>
      </c>
      <c r="J25" s="32">
        <v>5.39769119324664</v>
      </c>
      <c r="K25" s="21">
        <v>0.91486291486291504</v>
      </c>
    </row>
    <row r="26" spans="1:11" s="9" customFormat="1" ht="15" customHeight="1" x14ac:dyDescent="0.25">
      <c r="A26" s="52"/>
      <c r="B26" s="52" t="s">
        <v>99</v>
      </c>
      <c r="C26" s="53">
        <f>SUM(C24:C25)</f>
        <v>1051920</v>
      </c>
      <c r="D26" s="53">
        <f>SUM(D24:D25)</f>
        <v>6.0000000000000009</v>
      </c>
      <c r="E26" s="54">
        <f>SUM(E24:E25)</f>
        <v>1.0000000000000002</v>
      </c>
      <c r="G26" s="52"/>
      <c r="H26" s="52" t="s">
        <v>99</v>
      </c>
      <c r="I26" s="53">
        <f>SUM(I24:I25)</f>
        <v>1034388</v>
      </c>
      <c r="J26" s="53">
        <f>SUM(J24:J25)</f>
        <v>5.9000000000000048</v>
      </c>
      <c r="K26" s="54">
        <f>SUM(K24:K25)</f>
        <v>1.0000000000000002</v>
      </c>
    </row>
    <row r="28" spans="1:11" s="18" customFormat="1" ht="30" customHeight="1" x14ac:dyDescent="0.25">
      <c r="A28" s="15" t="s">
        <v>131</v>
      </c>
      <c r="B28" s="15" t="s">
        <v>169</v>
      </c>
      <c r="C28" s="17" t="s">
        <v>170</v>
      </c>
      <c r="D28" s="17" t="s">
        <v>171</v>
      </c>
      <c r="E28" s="17" t="s">
        <v>172</v>
      </c>
    </row>
    <row r="29" spans="1:11" ht="15" customHeight="1" x14ac:dyDescent="0.25">
      <c r="A29" s="70" t="s">
        <v>27</v>
      </c>
      <c r="B29" s="31" t="s">
        <v>164</v>
      </c>
      <c r="C29" s="32">
        <v>49256.574999999997</v>
      </c>
      <c r="D29" s="32">
        <v>0.28095240132329502</v>
      </c>
      <c r="E29" s="21">
        <v>8.5137085137085095E-2</v>
      </c>
    </row>
    <row r="30" spans="1:11" ht="15" customHeight="1" x14ac:dyDescent="0.25">
      <c r="A30" s="70"/>
      <c r="B30" s="31" t="s">
        <v>90</v>
      </c>
      <c r="C30" s="32">
        <v>529299.42500000005</v>
      </c>
      <c r="D30" s="32">
        <v>3.01904759867671</v>
      </c>
      <c r="E30" s="21">
        <v>0.91486291486291504</v>
      </c>
    </row>
    <row r="31" spans="1:11" s="9" customFormat="1" ht="15" customHeight="1" x14ac:dyDescent="0.25">
      <c r="A31" s="52"/>
      <c r="B31" s="52" t="s">
        <v>99</v>
      </c>
      <c r="C31" s="53">
        <f>SUM(C29:C30)</f>
        <v>578556</v>
      </c>
      <c r="D31" s="53">
        <f>SUM(D29:D30)</f>
        <v>3.3000000000000052</v>
      </c>
      <c r="E31" s="54">
        <f>SUM(E29:E30)</f>
        <v>1.0000000000000002</v>
      </c>
    </row>
    <row r="33" spans="1:11" s="9" customFormat="1" ht="15" customHeight="1" x14ac:dyDescent="0.25">
      <c r="A33" s="66" t="s">
        <v>78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</row>
    <row r="34" spans="1:11" s="18" customFormat="1" ht="30" customHeight="1" x14ac:dyDescent="0.25">
      <c r="A34" s="15" t="s">
        <v>131</v>
      </c>
      <c r="B34" s="15" t="s">
        <v>169</v>
      </c>
      <c r="C34" s="17" t="s">
        <v>170</v>
      </c>
      <c r="D34" s="17" t="s">
        <v>171</v>
      </c>
      <c r="E34" s="17" t="s">
        <v>172</v>
      </c>
      <c r="G34" s="15" t="s">
        <v>131</v>
      </c>
      <c r="H34" s="15" t="s">
        <v>169</v>
      </c>
      <c r="I34" s="17" t="s">
        <v>170</v>
      </c>
      <c r="J34" s="17" t="s">
        <v>171</v>
      </c>
      <c r="K34" s="17" t="s">
        <v>172</v>
      </c>
    </row>
    <row r="35" spans="1:11" ht="15" customHeight="1" x14ac:dyDescent="0.25">
      <c r="A35" s="70" t="s">
        <v>30</v>
      </c>
      <c r="B35" s="31" t="s">
        <v>164</v>
      </c>
      <c r="C35" s="32">
        <v>91050.02</v>
      </c>
      <c r="D35" s="32">
        <v>0.51933618526123704</v>
      </c>
      <c r="E35" s="21">
        <v>8.5137085137085095E-2</v>
      </c>
      <c r="G35" s="70" t="s">
        <v>32</v>
      </c>
      <c r="H35" s="31" t="s">
        <v>164</v>
      </c>
      <c r="I35" s="32">
        <v>44778.705000000002</v>
      </c>
      <c r="J35" s="32">
        <v>0.25541127652293</v>
      </c>
      <c r="K35" s="21">
        <v>8.5137085137085095E-2</v>
      </c>
    </row>
    <row r="36" spans="1:11" ht="15" customHeight="1" x14ac:dyDescent="0.25">
      <c r="A36" s="70"/>
      <c r="B36" s="31" t="s">
        <v>90</v>
      </c>
      <c r="C36" s="32">
        <v>978401.98</v>
      </c>
      <c r="D36" s="32">
        <v>5.5806638147387604</v>
      </c>
      <c r="E36" s="21">
        <v>0.91486291486291504</v>
      </c>
      <c r="G36" s="70"/>
      <c r="H36" s="31" t="s">
        <v>90</v>
      </c>
      <c r="I36" s="32">
        <v>481181.29499999998</v>
      </c>
      <c r="J36" s="32">
        <v>2.7445887234770701</v>
      </c>
      <c r="K36" s="21">
        <v>0.91486291486291504</v>
      </c>
    </row>
    <row r="37" spans="1:11" s="9" customFormat="1" ht="15" customHeight="1" x14ac:dyDescent="0.25">
      <c r="A37" s="52"/>
      <c r="B37" s="52" t="s">
        <v>99</v>
      </c>
      <c r="C37" s="53">
        <f>SUM(C35:C36)</f>
        <v>1069452</v>
      </c>
      <c r="D37" s="53">
        <f>SUM(D35:D36)</f>
        <v>6.0999999999999979</v>
      </c>
      <c r="E37" s="54">
        <f>SUM(E35:E36)</f>
        <v>1.0000000000000002</v>
      </c>
      <c r="G37" s="52"/>
      <c r="H37" s="52" t="s">
        <v>99</v>
      </c>
      <c r="I37" s="53">
        <f>SUM(I35:I36)</f>
        <v>525960</v>
      </c>
      <c r="J37" s="53">
        <f>SUM(J35:J36)</f>
        <v>3</v>
      </c>
      <c r="K37" s="54">
        <f>SUM(K35:K36)</f>
        <v>1.0000000000000002</v>
      </c>
    </row>
    <row r="39" spans="1:11" s="18" customFormat="1" ht="30" customHeight="1" x14ac:dyDescent="0.25">
      <c r="A39" s="15" t="s">
        <v>131</v>
      </c>
      <c r="B39" s="15" t="s">
        <v>169</v>
      </c>
      <c r="C39" s="17" t="s">
        <v>170</v>
      </c>
      <c r="D39" s="17" t="s">
        <v>171</v>
      </c>
      <c r="E39" s="17" t="s">
        <v>172</v>
      </c>
      <c r="G39" s="15" t="s">
        <v>131</v>
      </c>
      <c r="H39" s="15" t="s">
        <v>169</v>
      </c>
      <c r="I39" s="17" t="s">
        <v>170</v>
      </c>
      <c r="J39" s="17" t="s">
        <v>171</v>
      </c>
      <c r="K39" s="17" t="s">
        <v>172</v>
      </c>
    </row>
    <row r="40" spans="1:11" ht="15" customHeight="1" x14ac:dyDescent="0.25">
      <c r="A40" s="70" t="s">
        <v>34</v>
      </c>
      <c r="B40" s="31" t="s">
        <v>164</v>
      </c>
      <c r="C40" s="32">
        <v>44778.705000000002</v>
      </c>
      <c r="D40" s="32">
        <v>0.25541127652293</v>
      </c>
      <c r="E40" s="21">
        <v>8.5137085137085095E-2</v>
      </c>
      <c r="G40" s="70" t="s">
        <v>36</v>
      </c>
      <c r="H40" s="31" t="s">
        <v>164</v>
      </c>
      <c r="I40" s="32">
        <v>44778.705000000002</v>
      </c>
      <c r="J40" s="32">
        <v>0.25541127652293</v>
      </c>
      <c r="K40" s="21">
        <v>8.5137085137085095E-2</v>
      </c>
    </row>
    <row r="41" spans="1:11" ht="15" customHeight="1" x14ac:dyDescent="0.25">
      <c r="A41" s="70"/>
      <c r="B41" s="31" t="s">
        <v>90</v>
      </c>
      <c r="C41" s="32">
        <v>481181.29499999998</v>
      </c>
      <c r="D41" s="32">
        <v>2.7445887234770701</v>
      </c>
      <c r="E41" s="21">
        <v>0.91486291486291504</v>
      </c>
      <c r="G41" s="70"/>
      <c r="H41" s="31" t="s">
        <v>90</v>
      </c>
      <c r="I41" s="32">
        <v>481181.29499999998</v>
      </c>
      <c r="J41" s="32">
        <v>2.7445887234770701</v>
      </c>
      <c r="K41" s="21">
        <v>0.91486291486291504</v>
      </c>
    </row>
    <row r="42" spans="1:11" s="9" customFormat="1" ht="15" customHeight="1" x14ac:dyDescent="0.25">
      <c r="A42" s="52"/>
      <c r="B42" s="52" t="s">
        <v>99</v>
      </c>
      <c r="C42" s="53">
        <f>SUM(C40:C41)</f>
        <v>525960</v>
      </c>
      <c r="D42" s="53">
        <f>SUM(D40:D41)</f>
        <v>3</v>
      </c>
      <c r="E42" s="54">
        <f>SUM(E40:E41)</f>
        <v>1.0000000000000002</v>
      </c>
      <c r="G42" s="52"/>
      <c r="H42" s="52" t="s">
        <v>99</v>
      </c>
      <c r="I42" s="53">
        <f>SUM(I40:I41)</f>
        <v>525960</v>
      </c>
      <c r="J42" s="53">
        <f>SUM(J40:J41)</f>
        <v>3</v>
      </c>
      <c r="K42" s="54">
        <f>SUM(K40:K41)</f>
        <v>1.0000000000000002</v>
      </c>
    </row>
    <row r="44" spans="1:11" s="18" customFormat="1" ht="30" customHeight="1" x14ac:dyDescent="0.25">
      <c r="A44" s="15" t="s">
        <v>131</v>
      </c>
      <c r="B44" s="15" t="s">
        <v>169</v>
      </c>
      <c r="C44" s="17" t="s">
        <v>170</v>
      </c>
      <c r="D44" s="17" t="s">
        <v>171</v>
      </c>
      <c r="E44" s="17" t="s">
        <v>172</v>
      </c>
      <c r="G44" s="15" t="s">
        <v>131</v>
      </c>
      <c r="H44" s="15" t="s">
        <v>169</v>
      </c>
      <c r="I44" s="17" t="s">
        <v>170</v>
      </c>
      <c r="J44" s="17" t="s">
        <v>171</v>
      </c>
      <c r="K44" s="17" t="s">
        <v>172</v>
      </c>
    </row>
    <row r="45" spans="1:11" ht="15" customHeight="1" x14ac:dyDescent="0.25">
      <c r="A45" s="70" t="s">
        <v>38</v>
      </c>
      <c r="B45" s="31" t="s">
        <v>164</v>
      </c>
      <c r="C45" s="32">
        <v>44778.705000000002</v>
      </c>
      <c r="D45" s="32">
        <v>0.25541127652293</v>
      </c>
      <c r="E45" s="21">
        <v>8.5137085137085095E-2</v>
      </c>
      <c r="G45" s="70" t="s">
        <v>40</v>
      </c>
      <c r="H45" s="31" t="s">
        <v>164</v>
      </c>
      <c r="I45" s="32">
        <v>44778.705000000002</v>
      </c>
      <c r="J45" s="32">
        <v>0.25541127652293</v>
      </c>
      <c r="K45" s="21">
        <v>8.5137085137085095E-2</v>
      </c>
    </row>
    <row r="46" spans="1:11" ht="15" customHeight="1" x14ac:dyDescent="0.25">
      <c r="A46" s="70"/>
      <c r="B46" s="31" t="s">
        <v>90</v>
      </c>
      <c r="C46" s="32">
        <v>481181.29499999998</v>
      </c>
      <c r="D46" s="32">
        <v>2.7445887234770701</v>
      </c>
      <c r="E46" s="21">
        <v>0.91486291486291504</v>
      </c>
      <c r="G46" s="70"/>
      <c r="H46" s="31" t="s">
        <v>90</v>
      </c>
      <c r="I46" s="32">
        <v>481181.29499999998</v>
      </c>
      <c r="J46" s="32">
        <v>2.7445887234770701</v>
      </c>
      <c r="K46" s="21">
        <v>0.91486291486291504</v>
      </c>
    </row>
    <row r="47" spans="1:11" s="9" customFormat="1" ht="15" customHeight="1" x14ac:dyDescent="0.25">
      <c r="A47" s="52"/>
      <c r="B47" s="52" t="s">
        <v>99</v>
      </c>
      <c r="C47" s="53">
        <f>SUM(C45:C46)</f>
        <v>525960</v>
      </c>
      <c r="D47" s="53">
        <f>SUM(D45:D46)</f>
        <v>3</v>
      </c>
      <c r="E47" s="54">
        <f>SUM(E45:E46)</f>
        <v>1.0000000000000002</v>
      </c>
      <c r="G47" s="52"/>
      <c r="H47" s="52" t="s">
        <v>99</v>
      </c>
      <c r="I47" s="53">
        <f>SUM(I45:I46)</f>
        <v>525960</v>
      </c>
      <c r="J47" s="53">
        <f>SUM(J45:J46)</f>
        <v>3</v>
      </c>
      <c r="K47" s="54">
        <f>SUM(K45:K46)</f>
        <v>1.0000000000000002</v>
      </c>
    </row>
    <row r="49" spans="1:11" s="9" customFormat="1" ht="15" customHeight="1" x14ac:dyDescent="0.25">
      <c r="A49" s="66" t="s">
        <v>81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</row>
    <row r="50" spans="1:11" s="18" customFormat="1" ht="30" customHeight="1" x14ac:dyDescent="0.25">
      <c r="A50" s="15" t="s">
        <v>131</v>
      </c>
      <c r="B50" s="15" t="s">
        <v>169</v>
      </c>
      <c r="C50" s="17" t="s">
        <v>170</v>
      </c>
      <c r="D50" s="17" t="s">
        <v>171</v>
      </c>
      <c r="E50" s="17" t="s">
        <v>172</v>
      </c>
    </row>
    <row r="51" spans="1:11" ht="15" customHeight="1" x14ac:dyDescent="0.25">
      <c r="A51" s="70" t="s">
        <v>44</v>
      </c>
      <c r="B51" s="31" t="s">
        <v>164</v>
      </c>
      <c r="C51" s="32">
        <v>110454.125</v>
      </c>
      <c r="D51" s="32">
        <v>0.63001440223591199</v>
      </c>
      <c r="E51" s="21">
        <v>8.5137085137085095E-2</v>
      </c>
    </row>
    <row r="52" spans="1:11" ht="15" customHeight="1" x14ac:dyDescent="0.25">
      <c r="A52" s="70"/>
      <c r="B52" s="31" t="s">
        <v>90</v>
      </c>
      <c r="C52" s="32">
        <v>1186913.875</v>
      </c>
      <c r="D52" s="32">
        <v>6.7699855977640899</v>
      </c>
      <c r="E52" s="21">
        <v>0.91486291486291504</v>
      </c>
    </row>
    <row r="53" spans="1:11" s="9" customFormat="1" ht="15" customHeight="1" x14ac:dyDescent="0.25">
      <c r="A53" s="52"/>
      <c r="B53" s="52" t="s">
        <v>99</v>
      </c>
      <c r="C53" s="53">
        <f>SUM(C51:C52)</f>
        <v>1297368</v>
      </c>
      <c r="D53" s="53">
        <f>SUM(D51:D52)</f>
        <v>7.4000000000000021</v>
      </c>
      <c r="E53" s="54">
        <f>SUM(E51:E52)</f>
        <v>1.0000000000000002</v>
      </c>
    </row>
    <row r="55" spans="1:11" s="33" customFormat="1" ht="15" customHeight="1" x14ac:dyDescent="0.25">
      <c r="A55" s="72" t="s">
        <v>100</v>
      </c>
      <c r="B55" s="72"/>
      <c r="C55" s="72"/>
      <c r="D55" s="72"/>
      <c r="E55" s="72"/>
      <c r="F55" s="72"/>
      <c r="G55" s="72"/>
      <c r="H55" s="72"/>
      <c r="I55" s="72"/>
      <c r="J55" s="72"/>
      <c r="K55" s="72"/>
    </row>
  </sheetData>
  <mergeCells count="22">
    <mergeCell ref="A55:K55"/>
    <mergeCell ref="A51:A52"/>
    <mergeCell ref="A2:K2"/>
    <mergeCell ref="A6:K6"/>
    <mergeCell ref="A22:K22"/>
    <mergeCell ref="A33:K33"/>
    <mergeCell ref="A49:K49"/>
    <mergeCell ref="G40:G41"/>
    <mergeCell ref="A45:A46"/>
    <mergeCell ref="G45:G46"/>
    <mergeCell ref="A35:A36"/>
    <mergeCell ref="G35:G36"/>
    <mergeCell ref="A40:A41"/>
    <mergeCell ref="A24:A25"/>
    <mergeCell ref="G24:G25"/>
    <mergeCell ref="A4:K4"/>
    <mergeCell ref="A29:A30"/>
    <mergeCell ref="G13:G14"/>
    <mergeCell ref="A18:A19"/>
    <mergeCell ref="A8:A9"/>
    <mergeCell ref="G8:G9"/>
    <mergeCell ref="A13:A14"/>
  </mergeCells>
  <pageMargins left="0.25" right="0.25" top="0.75" bottom="0.75" header="0.3" footer="0.3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showGridLines="0" zoomScaleNormal="100" workbookViewId="0">
      <selection activeCell="A2" sqref="A2:F2"/>
    </sheetView>
  </sheetViews>
  <sheetFormatPr defaultColWidth="8.85546875" defaultRowHeight="15" customHeight="1" x14ac:dyDescent="0.25"/>
  <cols>
    <col min="1" max="6" width="20.5703125" style="8" customWidth="1"/>
    <col min="7" max="7" width="8.85546875" style="8" customWidth="1"/>
    <col min="8" max="16384" width="8.85546875" style="8"/>
  </cols>
  <sheetData>
    <row r="2" spans="1:6" s="7" customFormat="1" ht="15" customHeight="1" x14ac:dyDescent="0.25">
      <c r="A2" s="64" t="s">
        <v>0</v>
      </c>
      <c r="B2" s="64"/>
      <c r="C2" s="64"/>
      <c r="D2" s="64"/>
      <c r="E2" s="64"/>
      <c r="F2" s="64"/>
    </row>
    <row r="4" spans="1:6" s="7" customFormat="1" ht="15" customHeight="1" x14ac:dyDescent="0.25">
      <c r="A4" s="65" t="s">
        <v>104</v>
      </c>
      <c r="B4" s="65"/>
      <c r="C4" s="65"/>
      <c r="D4" s="65"/>
      <c r="E4" s="65"/>
      <c r="F4" s="65"/>
    </row>
    <row r="5" spans="1:6" s="7" customFormat="1" ht="15" customHeight="1" x14ac:dyDescent="0.25">
      <c r="A5" s="34"/>
      <c r="B5" s="34"/>
      <c r="C5" s="34"/>
      <c r="D5" s="34"/>
      <c r="E5" s="34"/>
      <c r="F5" s="34"/>
    </row>
    <row r="7" spans="1:6" s="30" customFormat="1" ht="39.950000000000003" customHeight="1" x14ac:dyDescent="0.25">
      <c r="A7" s="15" t="s">
        <v>178</v>
      </c>
      <c r="B7" s="15" t="s">
        <v>179</v>
      </c>
      <c r="C7" s="15" t="s">
        <v>180</v>
      </c>
      <c r="D7" s="15" t="s">
        <v>181</v>
      </c>
      <c r="E7" s="15" t="s">
        <v>182</v>
      </c>
      <c r="F7" s="15" t="s">
        <v>130</v>
      </c>
    </row>
    <row r="8" spans="1:6" ht="15" customHeight="1" x14ac:dyDescent="0.25">
      <c r="A8" s="19" t="s">
        <v>98</v>
      </c>
      <c r="B8" s="35" t="s">
        <v>101</v>
      </c>
      <c r="C8" s="35" t="s">
        <v>103</v>
      </c>
      <c r="D8" s="19" t="s">
        <v>174</v>
      </c>
      <c r="E8" s="36">
        <v>175320</v>
      </c>
      <c r="F8" s="37">
        <v>311</v>
      </c>
    </row>
    <row r="9" spans="1:6" ht="15" customHeight="1" x14ac:dyDescent="0.25">
      <c r="A9" s="19" t="s">
        <v>96</v>
      </c>
      <c r="B9" s="35" t="s">
        <v>101</v>
      </c>
      <c r="C9" s="35" t="s">
        <v>103</v>
      </c>
      <c r="D9" s="19" t="s">
        <v>175</v>
      </c>
      <c r="E9" s="36">
        <v>175320</v>
      </c>
      <c r="F9" s="37">
        <v>208</v>
      </c>
    </row>
    <row r="10" spans="1:6" ht="15" customHeight="1" x14ac:dyDescent="0.25">
      <c r="A10" s="19" t="s">
        <v>95</v>
      </c>
      <c r="B10" s="35" t="s">
        <v>101</v>
      </c>
      <c r="C10" s="35" t="s">
        <v>102</v>
      </c>
      <c r="D10" s="19" t="s">
        <v>176</v>
      </c>
      <c r="E10" s="36">
        <v>262992</v>
      </c>
      <c r="F10" s="37">
        <v>288</v>
      </c>
    </row>
    <row r="11" spans="1:6" ht="15" customHeight="1" x14ac:dyDescent="0.25">
      <c r="A11" s="19" t="s">
        <v>97</v>
      </c>
      <c r="B11" s="35" t="s">
        <v>101</v>
      </c>
      <c r="C11" s="35" t="s">
        <v>103</v>
      </c>
      <c r="D11" s="19" t="s">
        <v>177</v>
      </c>
      <c r="E11" s="36">
        <v>175320</v>
      </c>
      <c r="F11" s="37">
        <v>276</v>
      </c>
    </row>
  </sheetData>
  <mergeCells count="2">
    <mergeCell ref="A2:F2"/>
    <mergeCell ref="A4:F4"/>
  </mergeCells>
  <pageMargins left="0.7" right="0.7" top="0.75" bottom="0.75" header="0.3" footer="0.3"/>
  <pageSetup paperSize="9" orientation="portrait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8"/>
  <sheetViews>
    <sheetView showGridLines="0" workbookViewId="0">
      <selection activeCell="A2" sqref="A2:B2"/>
    </sheetView>
  </sheetViews>
  <sheetFormatPr defaultColWidth="8.85546875" defaultRowHeight="15" customHeight="1" x14ac:dyDescent="0.25"/>
  <cols>
    <col min="1" max="1" width="19.7109375" style="2" customWidth="1"/>
    <col min="2" max="2" width="75" style="1" customWidth="1"/>
    <col min="3" max="3" width="8.85546875" style="1" customWidth="1"/>
    <col min="4" max="16384" width="8.85546875" style="1"/>
  </cols>
  <sheetData>
    <row r="2" spans="1:2" s="16" customFormat="1" ht="15" customHeight="1" x14ac:dyDescent="0.25">
      <c r="A2" s="73" t="s">
        <v>0</v>
      </c>
      <c r="B2" s="73"/>
    </row>
    <row r="3" spans="1:2" s="2" customFormat="1" ht="15" customHeight="1" x14ac:dyDescent="0.25">
      <c r="A3" s="50"/>
      <c r="B3" s="50"/>
    </row>
    <row r="4" spans="1:2" s="16" customFormat="1" ht="15" customHeight="1" x14ac:dyDescent="0.25">
      <c r="A4" s="74" t="s">
        <v>105</v>
      </c>
      <c r="B4" s="74"/>
    </row>
    <row r="5" spans="1:2" s="16" customFormat="1" ht="15" customHeight="1" x14ac:dyDescent="0.25">
      <c r="A5" s="34"/>
      <c r="B5" s="34"/>
    </row>
    <row r="7" spans="1:2" s="30" customFormat="1" ht="30" customHeight="1" x14ac:dyDescent="0.25">
      <c r="A7" s="49" t="s">
        <v>116</v>
      </c>
      <c r="B7" s="49" t="s">
        <v>178</v>
      </c>
    </row>
    <row r="8" spans="1:2" ht="15" customHeight="1" x14ac:dyDescent="0.25">
      <c r="A8" s="35" t="s">
        <v>106</v>
      </c>
      <c r="B8" s="19" t="s">
        <v>185</v>
      </c>
    </row>
    <row r="9" spans="1:2" ht="15" customHeight="1" x14ac:dyDescent="0.25">
      <c r="A9" s="35" t="s">
        <v>42</v>
      </c>
      <c r="B9" s="19" t="s">
        <v>107</v>
      </c>
    </row>
    <row r="10" spans="1:2" ht="15" customHeight="1" x14ac:dyDescent="0.25">
      <c r="A10" s="35" t="s">
        <v>15</v>
      </c>
      <c r="B10" s="19" t="s">
        <v>108</v>
      </c>
    </row>
    <row r="11" spans="1:2" ht="15" customHeight="1" x14ac:dyDescent="0.25">
      <c r="A11" s="35" t="s">
        <v>2</v>
      </c>
      <c r="B11" s="19" t="s">
        <v>109</v>
      </c>
    </row>
    <row r="12" spans="1:2" ht="15" customHeight="1" x14ac:dyDescent="0.25">
      <c r="A12" s="35" t="s">
        <v>22</v>
      </c>
      <c r="B12" s="19" t="s">
        <v>110</v>
      </c>
    </row>
    <row r="13" spans="1:2" ht="15" customHeight="1" x14ac:dyDescent="0.25">
      <c r="A13" s="35" t="s">
        <v>29</v>
      </c>
      <c r="B13" s="19" t="s">
        <v>111</v>
      </c>
    </row>
    <row r="14" spans="1:2" ht="15" customHeight="1" x14ac:dyDescent="0.25">
      <c r="A14" s="35" t="s">
        <v>5</v>
      </c>
      <c r="B14" s="19" t="s">
        <v>112</v>
      </c>
    </row>
    <row r="16" spans="1:2" s="30" customFormat="1" ht="30" customHeight="1" x14ac:dyDescent="0.25">
      <c r="A16" s="49" t="s">
        <v>115</v>
      </c>
      <c r="B16" s="49" t="s">
        <v>178</v>
      </c>
    </row>
    <row r="17" spans="1:2" ht="15" customHeight="1" x14ac:dyDescent="0.25">
      <c r="A17" s="35" t="s">
        <v>4</v>
      </c>
      <c r="B17" s="19" t="s">
        <v>113</v>
      </c>
    </row>
    <row r="18" spans="1:2" ht="15" customHeight="1" x14ac:dyDescent="0.25">
      <c r="A18" s="35" t="s">
        <v>3</v>
      </c>
      <c r="B18" s="19" t="s">
        <v>114</v>
      </c>
    </row>
  </sheetData>
  <mergeCells count="2">
    <mergeCell ref="A2:B2"/>
    <mergeCell ref="A4:B4"/>
  </mergeCells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vendedor</vt:lpstr>
      <vt:lpstr>comprador</vt:lpstr>
      <vt:lpstr>vendedor-comprador</vt:lpstr>
      <vt:lpstr>produtos</vt:lpstr>
      <vt:lpstr>legenda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Antônio de Souza Ferreira Silva</dc:creator>
  <cp:lastModifiedBy>Fernando Felix</cp:lastModifiedBy>
  <cp:lastPrinted>2019-07-02T12:14:05Z</cp:lastPrinted>
  <dcterms:created xsi:type="dcterms:W3CDTF">2010-09-03T18:46:29Z</dcterms:created>
  <dcterms:modified xsi:type="dcterms:W3CDTF">2019-08-12T13:22:03Z</dcterms:modified>
</cp:coreProperties>
</file>