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GGPE\Estudos\Parcelamento\Reunião_associações_20170719\"/>
    </mc:Choice>
  </mc:AlternateContent>
  <bookViews>
    <workbookView xWindow="0" yWindow="0" windowWidth="19200" windowHeight="11595" activeTab="1"/>
  </bookViews>
  <sheets>
    <sheet name="BASE" sheetId="1" r:id="rId1"/>
    <sheet name="Dinâmica" sheetId="3" r:id="rId2"/>
  </sheets>
  <definedNames>
    <definedName name="_xlnm._FilterDatabase" localSheetId="0" hidden="1">BASE!$A$2:$O$66</definedName>
    <definedName name="_xlnm.Print_Area" localSheetId="0">BASE!$A$1:$L$68</definedName>
  </definedNames>
  <calcPr calcId="15251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3" l="1"/>
  <c r="G7" i="3"/>
  <c r="G6" i="3"/>
  <c r="G9" i="3"/>
  <c r="K63" i="1" l="1"/>
  <c r="K53" i="1" l="1"/>
  <c r="J68" i="1" l="1"/>
  <c r="I68" i="1"/>
  <c r="H68" i="1"/>
  <c r="G68" i="1"/>
  <c r="F68" i="1"/>
  <c r="E68" i="1"/>
  <c r="K55" i="1" l="1"/>
  <c r="K6" i="1"/>
  <c r="K5" i="1"/>
  <c r="K36" i="1"/>
  <c r="K7" i="1"/>
  <c r="K4" i="1"/>
  <c r="K8" i="1"/>
  <c r="K56" i="1"/>
  <c r="K11" i="1"/>
  <c r="K10" i="1"/>
  <c r="K9" i="1"/>
  <c r="K58" i="1"/>
  <c r="K21" i="1"/>
  <c r="K13" i="1"/>
  <c r="K59" i="1"/>
  <c r="K60" i="1"/>
  <c r="K42" i="1"/>
  <c r="K15" i="1"/>
  <c r="K16" i="1"/>
  <c r="K41" i="1"/>
  <c r="K14" i="1"/>
  <c r="K46" i="1"/>
  <c r="K17" i="1"/>
  <c r="K18" i="1"/>
  <c r="K43" i="1"/>
  <c r="K61" i="1"/>
  <c r="K37" i="1"/>
  <c r="K19" i="1"/>
  <c r="K22" i="1"/>
  <c r="K62" i="1"/>
  <c r="K24" i="1"/>
  <c r="K23" i="1"/>
  <c r="K20" i="1"/>
  <c r="K28" i="1"/>
  <c r="K26" i="1"/>
  <c r="K48" i="1"/>
  <c r="K64" i="1"/>
  <c r="K27" i="1"/>
  <c r="K25" i="1"/>
  <c r="K39" i="1"/>
  <c r="K31" i="1"/>
  <c r="K29" i="1"/>
  <c r="K32" i="1"/>
  <c r="K30" i="1"/>
  <c r="K35" i="1"/>
  <c r="K65" i="1"/>
  <c r="K47" i="1"/>
  <c r="K34" i="1"/>
  <c r="K33" i="1"/>
  <c r="K40" i="1"/>
  <c r="K38" i="1"/>
  <c r="K49" i="1"/>
  <c r="K51" i="1"/>
  <c r="K52" i="1"/>
  <c r="K50" i="1"/>
  <c r="K54" i="1"/>
  <c r="K44" i="1"/>
  <c r="K57" i="1"/>
  <c r="K45" i="1"/>
  <c r="K3" i="1"/>
  <c r="K12" i="1"/>
  <c r="K68" i="1" l="1"/>
</calcChain>
</file>

<file path=xl/sharedStrings.xml><?xml version="1.0" encoding="utf-8"?>
<sst xmlns="http://schemas.openxmlformats.org/spreadsheetml/2006/main" count="498" uniqueCount="187">
  <si>
    <t>CLASSE</t>
  </si>
  <si>
    <t>PENALIDADES</t>
  </si>
  <si>
    <t>MULTA MCP</t>
  </si>
  <si>
    <t>ENERGIA DE RESERVA</t>
  </si>
  <si>
    <t>TOTAL</t>
  </si>
  <si>
    <t>AJAX</t>
  </si>
  <si>
    <t>CE</t>
  </si>
  <si>
    <t>UNIÃO COMERCIALIZADORA</t>
  </si>
  <si>
    <t>Comerc.</t>
  </si>
  <si>
    <t>TERM STA RITA</t>
  </si>
  <si>
    <t>PIE</t>
  </si>
  <si>
    <t>AG PAULISTA</t>
  </si>
  <si>
    <t>CTCE</t>
  </si>
  <si>
    <t>FENIX</t>
  </si>
  <si>
    <t>NGER</t>
  </si>
  <si>
    <t>ITALMAGNÉSIO</t>
  </si>
  <si>
    <t>CL</t>
  </si>
  <si>
    <t>DECK</t>
  </si>
  <si>
    <t>ELITE ENERGIA</t>
  </si>
  <si>
    <t>PENTA ENERGIA</t>
  </si>
  <si>
    <t>ENGUIA GEN BA</t>
  </si>
  <si>
    <t>WINIMPORT</t>
  </si>
  <si>
    <t>PORTO FELIZ</t>
  </si>
  <si>
    <t>CTES</t>
  </si>
  <si>
    <t>ALDA CBB</t>
  </si>
  <si>
    <t>SERRANA</t>
  </si>
  <si>
    <t>TEXFIBRA</t>
  </si>
  <si>
    <t>BC COM</t>
  </si>
  <si>
    <t>PELZER</t>
  </si>
  <si>
    <t>AJAX CACHOEIRA</t>
  </si>
  <si>
    <t>DAVOS CEE</t>
  </si>
  <si>
    <t>CLARION</t>
  </si>
  <si>
    <t>GLOBAL ENERGY</t>
  </si>
  <si>
    <t>FLORALCO</t>
  </si>
  <si>
    <t>CIANE</t>
  </si>
  <si>
    <t>INJET</t>
  </si>
  <si>
    <t>SÃO SIMÃO</t>
  </si>
  <si>
    <t>AJAX UNIDADE 3</t>
  </si>
  <si>
    <t>IRAPURU</t>
  </si>
  <si>
    <t>LAMBARI</t>
  </si>
  <si>
    <t>SUDMETAL</t>
  </si>
  <si>
    <t>NOBRECEL</t>
  </si>
  <si>
    <t xml:space="preserve">CALIENDO </t>
  </si>
  <si>
    <t>BRAZILIAN PET FOODS</t>
  </si>
  <si>
    <t>NOVA AMÉRICA</t>
  </si>
  <si>
    <t>POLIBRAS</t>
  </si>
  <si>
    <t>ONIX</t>
  </si>
  <si>
    <t>IND. TEXTIL TSUZUKI</t>
  </si>
  <si>
    <t>RPARDOPACK</t>
  </si>
  <si>
    <t>LP DISPLAYS</t>
  </si>
  <si>
    <t>PLASTEST</t>
  </si>
  <si>
    <t>UNIPAC</t>
  </si>
  <si>
    <t>HE HIGH ENE</t>
  </si>
  <si>
    <t>LUMEN</t>
  </si>
  <si>
    <t>TEXTIL ITATIBA</t>
  </si>
  <si>
    <t>HOMERPLAST</t>
  </si>
  <si>
    <t>XS</t>
  </si>
  <si>
    <t>FIESA</t>
  </si>
  <si>
    <t>PI</t>
  </si>
  <si>
    <t>MC2CAMACARI3</t>
  </si>
  <si>
    <t>MC2MANGABEIRA</t>
  </si>
  <si>
    <t>MC2STOANTONIO</t>
  </si>
  <si>
    <t xml:space="preserve">PI </t>
  </si>
  <si>
    <t>MC2SAPEACU</t>
  </si>
  <si>
    <t>MC2SOCORRO</t>
  </si>
  <si>
    <t>JOFER</t>
  </si>
  <si>
    <t>UTE S FERNANDO</t>
  </si>
  <si>
    <t>AÇÕES DE COBRANÇAS - REF. JULHO/2017</t>
  </si>
  <si>
    <t>PROCESSO</t>
  </si>
  <si>
    <t>1103068-86.2013.8.26.0100
3ª Vara Cível de São Paulo/SP</t>
  </si>
  <si>
    <t>0203444-64.2014.8.19.0001
10ª Vara Cível do Rio de Janeiro/RJ</t>
  </si>
  <si>
    <t>1053228-39.2015.8.26.0100
23ª Vara Cível de São Paulo/SP</t>
  </si>
  <si>
    <t>PROCEDIMENTO</t>
  </si>
  <si>
    <t>AGENTE DEVEDOR</t>
  </si>
  <si>
    <t>Falência</t>
  </si>
  <si>
    <t>Recuperação Judicial</t>
  </si>
  <si>
    <t>Ação de Cobrança</t>
  </si>
  <si>
    <t>0067341-20.2012.8.26.0100
2ª Vara de Falências e Recuperações Judiciais de São Paulo/SP</t>
  </si>
  <si>
    <t>1047892-25.2013.8.26.0100
20ª Vara Cível de São Paulo/SP</t>
  </si>
  <si>
    <t>1013704-06.2013.8.26.0100
20ª Vara Cível de São Paulo/SP</t>
  </si>
  <si>
    <t>0003844-09.2015.8.13.0708
2ª Vara Cível de Várzea da Palma/MG</t>
  </si>
  <si>
    <t>1078462-91.2013.8.26.0100
18ª Vara Cível de São Paulo/SP</t>
  </si>
  <si>
    <t>0074390-15.2012.8.26.0100
11ª Vara Cível de São Paulo/SP</t>
  </si>
  <si>
    <t>1019507-88.2014.8.26.0114
3ª Vara Cível de Campinas/SP</t>
  </si>
  <si>
    <t>1061572-43.2014.8.26.0100
20ª Vara Cível de São Paulo/SP</t>
  </si>
  <si>
    <t>0255770-69.2012.8.19.0001
28ª Vara Cível do Rio de Janeiro/RJ</t>
  </si>
  <si>
    <t>0255778-46.2012.8.19.0001
28ª Vara Cível do Rio de Janeiro/RJ</t>
  </si>
  <si>
    <t>0006198-36.2009.8.16.0028
1ª Vara Cível de Colombo/PR</t>
  </si>
  <si>
    <t xml:space="preserve"> 0000488-75.2015.8.26.0471
1ª Vara Cível de Porto Feliz/SP</t>
  </si>
  <si>
    <t>0033192-44.2014.8.21.0010
1ª Vara Cível de Caxias do Sul/RS</t>
  </si>
  <si>
    <t>0187956-73.2011.8.26.0100
4ª Vara Cível de São Paulo/SP</t>
  </si>
  <si>
    <t>0190393-87.2011.8.26.0100
4ª Vara Cível de São Paulo/SP</t>
  </si>
  <si>
    <t xml:space="preserve"> 0021101-76.2014.8.26.0625
2ª Vara Cível de Taubaté/SP</t>
  </si>
  <si>
    <t>1094842-58.2014.8.26.0100
44ª Vara Cível de São Paulo/SP</t>
  </si>
  <si>
    <t>0038990-66.2014.8.11.0041
13ª Vara Cível de Cuiabá/MS</t>
  </si>
  <si>
    <t>0144940-40.2009.8.26.0100
17ª Vara Cível de São Paulo/SP</t>
  </si>
  <si>
    <t>0700771-38.2012.8.26.0673
Vara Cível de Flórida Paulista/SP</t>
  </si>
  <si>
    <t>0047498-57.2008.8.26.0602
1ª Vara Cível de Sorocaba/SP</t>
  </si>
  <si>
    <t>0015804-35.2014.8.13.0598
Vara Cível de Santa Vitória/MG</t>
  </si>
  <si>
    <t>1038540-72.2015.8.26.0100
36ª Vara Cível de São Paulo/SP</t>
  </si>
  <si>
    <t>1032810-60.2014.8.26.0506
8ª Vara Cível de Ribeirão Preto/SP</t>
  </si>
  <si>
    <t>0024007-64.2014.8.21.0015
3ª Vara Cível de Gravataí/RS</t>
  </si>
  <si>
    <t>0039821-65.2008.8.19.0021
1ª Vara Cível de Duque de Caxias/RJ</t>
  </si>
  <si>
    <t xml:space="preserve"> 1000493-45.2015.8.26.0127
2ª Vara Cível de Carapicuíba/SP</t>
  </si>
  <si>
    <t>0021647-51.2010.8.26.0309
4ª Vara Cível de Jundiaí/SP</t>
  </si>
  <si>
    <t>1000930-75.2013.8.26.0606
3ª Vara Cível de Suzano/SP</t>
  </si>
  <si>
    <t>0186297-97.2009.8.26.0100
18ª Vara Cível de São Paulo/SP</t>
  </si>
  <si>
    <t>1000114-44.2014.8.26.0514
Vara Única Distrital de Itupeva/SP</t>
  </si>
  <si>
    <t>1104672-82.2013.8.26.0100
5ª Vara Cível de Bauru/SP</t>
  </si>
  <si>
    <t>1018328-13.2014.8.26.0602
5ª Vara Cível de Sorocaba/SP</t>
  </si>
  <si>
    <t>1003663-82.2014.8.26.0281
1ª Vara Cível de Itatiba/SP</t>
  </si>
  <si>
    <t>1000356-81.2014.8.26.0100
19ª Vara Cível de São Paulo/SP</t>
  </si>
  <si>
    <t>0058572-23.2012.8.26.0100
12ª Vara Cível de São Paulo/SP</t>
  </si>
  <si>
    <t>0391282-53.2014.8.19.0001
41ª Vara Cível do Rio de Janeiro/RJ
(Foro Regional da Barra da Tijuca)</t>
  </si>
  <si>
    <t>0001085-68.2014.8.08.0022
1ª Vara Cível de Ibiraçu/ES</t>
  </si>
  <si>
    <t>8002412-53.2016.8.05.0044
Vara dos Feitos de Rel. de Cons., Cível e Comerciais de Candeias/BA</t>
  </si>
  <si>
    <t>8002439-36.2016.8.05.0044
Vara dos Feitos de Rel. de Cons., Cível e Comerciais de Candeias/BA</t>
  </si>
  <si>
    <t>8002454-05.2016.8.05.0044
Vara dos Feitos de Rel. de Cons., Cível e Comerciais de Candeias/BA</t>
  </si>
  <si>
    <t>8002452-35.2016.8.05.0044
Vara dos Feitos de Rel. de Cons., Cível e Comerciais de Candeias/BA</t>
  </si>
  <si>
    <t>8002453-20.2016.8.05.0044
Vara dos Feitos de Rel. de Cons., Cível e Comerciais de Candeias/BA</t>
  </si>
  <si>
    <t>1004244-93.2015.8.26.0077
2ª Vara Cível de Birigui/SP</t>
  </si>
  <si>
    <t xml:space="preserve">LANFREDI </t>
  </si>
  <si>
    <t>1139119-91.2016.8.26.0100
22ª Vara Cível de São Paulo/SP</t>
  </si>
  <si>
    <t>0003054-15.2015.8.26.0368
1ª Vara Cível de Monte Alto/SP</t>
  </si>
  <si>
    <t>0011351-22.2016.8.21.0010
5ª Vara Cível de Caxias do Sul/RS</t>
  </si>
  <si>
    <t>0009252-79.2015.8.21.0086
2ª Vara Cível de Cachoeirinha/RS</t>
  </si>
  <si>
    <t>MULTA NÃO
APORTE DE GF</t>
  </si>
  <si>
    <t>1006813-86.2015.8.26.0071
(0031621-74.2015.8.26.0071)
4ª Vara Cível de Bauru/SP</t>
  </si>
  <si>
    <t>Aguardando apreciação 
de habilitação de crédito</t>
  </si>
  <si>
    <t>Aguardando julgamento em 1ª instância</t>
  </si>
  <si>
    <t>Recuperação judicial concedida, cumprida e encerrada</t>
  </si>
  <si>
    <t>MCP</t>
  </si>
  <si>
    <t>CONTRIBUIÇÃO ASSOCIATIVA</t>
  </si>
  <si>
    <t>ESTÁGIO PROCESSUAL</t>
  </si>
  <si>
    <t>JOSE ALENCAR
(CAUÍPE)</t>
  </si>
  <si>
    <t>Ação encerrada 
(autos remetidos a VF por conexão. AI não conhecido. Não houve análise de mérito)</t>
  </si>
  <si>
    <t>Julgada procedente em 1ª instância. Aguardando julgamento de recurso
no STJ e no STF.</t>
  </si>
  <si>
    <t>Cumprimento de sentença</t>
  </si>
  <si>
    <t>367199-62.2012.8.09.0181
(105448-53.2015.8.09.0181)
Vara Cível de Flores de Goiás/GO</t>
  </si>
  <si>
    <t>0003891-12.2008.8.26.0596
(0004567-91.2007.8.26.0596)
Vara Única de Serrana/SP</t>
  </si>
  <si>
    <t xml:space="preserve"> 0015227-85.2014.8.26.0019
(0005442-70.2012.8.26.0019)
1ª Vara Cível de Americana/SP</t>
  </si>
  <si>
    <t>Recuperação Judicial convolada em Falência</t>
  </si>
  <si>
    <t>Aguardanto julgamento em 1ª instância</t>
  </si>
  <si>
    <t>Julgada procedente em 1ª instância</t>
  </si>
  <si>
    <t xml:space="preserve"> 1038368-33.2015.8.26.0100
(1104672-82.2013.8.26.0100)
18ª Vara Cível de São Paulo/SP</t>
  </si>
  <si>
    <t>Julgada extinta
Aguardando julgamento em 2ª instância</t>
  </si>
  <si>
    <t>Julgada procedente em 1ª instância
Aguardando julgamento de recurso no TJ</t>
  </si>
  <si>
    <t>Aguardando cumprimento de plano de recuperação judicial</t>
  </si>
  <si>
    <t>Julgada procedente
Aguardando prazo recursal</t>
  </si>
  <si>
    <t>0043176-39.2014.8.06.0117
01ª Vara Cível de Maracanaú/CE</t>
  </si>
  <si>
    <t>0002183-16.2013.8.26.0445
(0002552-73.2014.8.26.0445)
3ª Vara Cível de Pindamonhangaba/SP</t>
  </si>
  <si>
    <t>Julgada procedente
Aguardando apreciação 
de habilitação de crédito</t>
  </si>
  <si>
    <t>Aguardando aprovação do plano de recuperação judicial</t>
  </si>
  <si>
    <t>0005318-80.2015.8.16.0045
(0003436-49.2016.8.16.0045)
2ª Vara Cível de Arapongas/PR</t>
  </si>
  <si>
    <t>Julgada procedente
Aguardando julgamento em 2ª instância</t>
  </si>
  <si>
    <t>0000365.56.2015.826.0575
1ª Vara Cível de São José do
 Rio Pardo/SP</t>
  </si>
  <si>
    <t>Crédito habilitado
Aguardando liquidação da massa falida</t>
  </si>
  <si>
    <t>Julgada procedente
Aguardando habilitação de crédito</t>
  </si>
  <si>
    <t>1011833-56.2014.8.26.0309
2ª Vara Cìvel de Jundiaí/SP</t>
  </si>
  <si>
    <t>0023514-44.2014.8.19.0209
5ª Vara Cível do Rio de Janeiro/RJ
(Foro Regional da Barra da Tijuca)</t>
  </si>
  <si>
    <t>8002438-51.2016.8.05.0044
Vara dos Feitos de Rel. de Cons., Cível e Comerciais de Candeias/BA</t>
  </si>
  <si>
    <t>MC2CAMACARI2</t>
  </si>
  <si>
    <t>1011993-63.2013.8.26.0100
44ª Vara Cível de São Paulo/SP</t>
  </si>
  <si>
    <t>ACRÓLOPE</t>
  </si>
  <si>
    <t>Total Geral</t>
  </si>
  <si>
    <t>VIGÊNCIA DESLIGAMENTO</t>
  </si>
  <si>
    <t>Total</t>
  </si>
  <si>
    <t>Valores</t>
  </si>
  <si>
    <t>Soma de MCP</t>
  </si>
  <si>
    <t>Soma de CONTRIBUIÇÃO ASSOCIATIVA</t>
  </si>
  <si>
    <t>REFERÊNCIA - DESLIGAMENTO</t>
  </si>
  <si>
    <t>[0- 2]</t>
  </si>
  <si>
    <t>]2 - 4]</t>
  </si>
  <si>
    <t>]4 - 10]</t>
  </si>
  <si>
    <t>FAIXA/ANO</t>
  </si>
  <si>
    <t>[0- 2] Total</t>
  </si>
  <si>
    <t>]2 - 4] Total</t>
  </si>
  <si>
    <t>]4 - 10] Total</t>
  </si>
  <si>
    <t>Soma de TOTAL</t>
  </si>
  <si>
    <t>Soma de PENALIDADES</t>
  </si>
  <si>
    <t>Soma de MULTA MCP</t>
  </si>
  <si>
    <t>Soma de ENERGIA DE RESERVA</t>
  </si>
  <si>
    <t>IDADE (ANOS)</t>
  </si>
  <si>
    <t>Soma de MULTA NÃO
APORTE DE GF</t>
  </si>
  <si>
    <t>Valor Total com Ação de Cobrança - por faixa de idade</t>
  </si>
  <si>
    <t>Valor com Ação de Cobrança MCP e CA - por faixa de idade</t>
  </si>
  <si>
    <t>Valor com Ação de Cobrança, por tipo de obrigação e faixa de 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</si>
</sst>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/>
    </xf>
    <xf numFmtId="44" fontId="5" fillId="0" borderId="0" xfId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44" fontId="5" fillId="0" borderId="4" xfId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/>
    </xf>
    <xf numFmtId="164" fontId="5" fillId="0" borderId="4" xfId="2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 vertical="center" wrapText="1"/>
    </xf>
    <xf numFmtId="44" fontId="5" fillId="2" borderId="4" xfId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164" fontId="0" fillId="2" borderId="4" xfId="1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164" fontId="0" fillId="0" borderId="4" xfId="1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165" fontId="0" fillId="0" borderId="0" xfId="0" applyNumberFormat="1" applyFont="1" applyAlignment="1">
      <alignment vertical="center"/>
    </xf>
    <xf numFmtId="14" fontId="0" fillId="0" borderId="4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right" vertical="center" wrapText="1"/>
    </xf>
    <xf numFmtId="3" fontId="2" fillId="4" borderId="4" xfId="0" applyNumberFormat="1" applyFont="1" applyFill="1" applyBorder="1" applyAlignment="1">
      <alignment horizontal="right" vertical="center" wrapText="1"/>
    </xf>
    <xf numFmtId="4" fontId="0" fillId="0" borderId="6" xfId="0" applyNumberFormat="1" applyBorder="1" applyAlignment="1">
      <alignment horizontal="center" vertical="center" wrapText="1"/>
    </xf>
    <xf numFmtId="4" fontId="2" fillId="4" borderId="6" xfId="0" applyNumberFormat="1" applyFont="1" applyFill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2" fillId="4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3" fontId="0" fillId="0" borderId="8" xfId="0" applyNumberFormat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left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0" fontId="0" fillId="0" borderId="4" xfId="0" pivotButton="1" applyBorder="1" applyAlignment="1">
      <alignment horizontal="center" vertical="center" wrapText="1"/>
    </xf>
  </cellXfs>
  <cellStyles count="3">
    <cellStyle name="Moeda 2" xfId="1"/>
    <cellStyle name="Normal" xfId="0" builtinId="0"/>
    <cellStyle name="Vírgula 2" xfId="2"/>
  </cellStyles>
  <dxfs count="3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right" readingOrder="0"/>
    </dxf>
    <dxf>
      <border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</border>
    </dxf>
    <dxf>
      <numFmt numFmtId="4" formatCode="#,##0.00"/>
      <alignment wrapText="1" readingOrder="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/>
        <bottom/>
      </border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top/>
      </border>
    </dxf>
    <dxf>
      <border>
        <bottom/>
      </border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right" readingOrder="0"/>
    </dxf>
    <dxf>
      <border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</border>
    </dxf>
    <dxf>
      <numFmt numFmtId="4" formatCode="#,##0.00"/>
      <alignment wrapText="1" readingOrder="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/>
        <bottom/>
      </border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top/>
      </border>
    </dxf>
    <dxf>
      <border>
        <bottom/>
      </border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right" readingOrder="0"/>
    </dxf>
    <dxf>
      <border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</border>
    </dxf>
    <dxf>
      <numFmt numFmtId="4" formatCode="#,##0.00"/>
      <alignment wrapText="1" readingOrder="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/>
        <bottom/>
      </border>
    </dxf>
    <dxf>
      <numFmt numFmtId="4" formatCode="#,##0.00"/>
      <alignment wrapText="1" readingOrder="0"/>
    </dxf>
    <dxf>
      <numFmt numFmtId="4" formatCode="#,##0.00"/>
    </dxf>
    <dxf>
      <numFmt numFmtId="165" formatCode="#,##0.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right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top/>
      </border>
    </dxf>
    <dxf>
      <border>
        <bottom/>
      </border>
    </dxf>
    <dxf>
      <border>
        <bottom/>
      </border>
    </dxf>
    <dxf>
      <border>
        <top/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numFmt numFmtId="165" formatCode="#,##0.0"/>
    </dxf>
    <dxf>
      <numFmt numFmtId="4" formatCode="#,##0.00"/>
    </dxf>
    <dxf>
      <numFmt numFmtId="4" formatCode="#,##0.00"/>
      <alignment wrapText="1" readingOrder="0"/>
    </dxf>
    <dxf>
      <border>
        <left/>
        <bottom/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numFmt numFmtId="165" formatCode="#,##0.0"/>
    </dxf>
    <dxf>
      <numFmt numFmtId="4" formatCode="#,##0.00"/>
      <alignment wrapText="1" readingOrder="0"/>
    </dxf>
    <dxf>
      <border>
        <left style="thin">
          <color theme="0" tint="-0.499984740745262"/>
        </left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border>
        <vertical style="thin">
          <color theme="0" tint="-0.499984740745262"/>
        </vertical>
      </border>
    </dxf>
    <dxf>
      <border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horizontal="righ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numFmt numFmtId="165" formatCode="#,##0.0"/>
    </dxf>
    <dxf>
      <numFmt numFmtId="4" formatCode="#,##0.00"/>
    </dxf>
    <dxf>
      <numFmt numFmtId="4" formatCode="#,##0.00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7143</xdr:rowOff>
    </xdr:from>
    <xdr:to>
      <xdr:col>2</xdr:col>
      <xdr:colOff>0</xdr:colOff>
      <xdr:row>1</xdr:row>
      <xdr:rowOff>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43"/>
          <a:ext cx="4122964" cy="10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isandra Castro" refreshedDate="42937.52635104167" createdVersion="5" refreshedVersion="5" minRefreshableVersion="3" recordCount="64">
  <cacheSource type="worksheet">
    <worksheetSource ref="A2:O66" sheet="BASE"/>
  </cacheSource>
  <cacheFields count="15">
    <cacheField name="PROCESSO" numFmtId="0">
      <sharedItems/>
    </cacheField>
    <cacheField name="AGENTE DEVEDOR" numFmtId="0">
      <sharedItems count="60">
        <s v="UNIÃO COMERCIALIZADORA"/>
        <s v="ITALMAGNÉSIO"/>
        <s v="CTCE"/>
        <s v="AG PAULISTA"/>
        <s v="NGER"/>
        <s v="DECK"/>
        <s v="ENGUIA GEN BA"/>
        <s v="PENTA ENERGIA"/>
        <s v="ELITE ENERGIA"/>
        <s v="AJAX"/>
        <s v="PORTO FELIZ"/>
        <s v="BC COM"/>
        <s v="SERRANA"/>
        <s v="TEXFIBRA"/>
        <s v="AJAX CACHOEIRA"/>
        <s v="DAVOS CEE"/>
        <s v="CIANE"/>
        <s v="LAMBARI"/>
        <s v="WINIMPORT"/>
        <s v="INJET"/>
        <s v="IRAPURU"/>
        <s v="AJAX UNIDADE 3"/>
        <s v="POLIBRAS"/>
        <s v="NOBRECEL"/>
        <s v="NOVA AMÉRICA"/>
        <s v="SUDMETAL"/>
        <s v="RPARDOPACK"/>
        <s v="PLASTEST"/>
        <s v="IND. TEXTIL TSUZUKI"/>
        <s v="LP DISPLAYS"/>
        <s v="TEXTIL ITATIBA"/>
        <s v="LUMEN"/>
        <s v="UNIPAC"/>
        <s v="FENIX"/>
        <s v="FLORALCO"/>
        <s v="XS"/>
        <s v="ONIX"/>
        <s v="HOMERPLAST"/>
        <s v="ALDA CBB"/>
        <s v="CLARION"/>
        <s v="JOFER"/>
        <s v="UTE S FERNANDO"/>
        <s v="PELZER"/>
        <s v="HE HIGH ENE"/>
        <s v="CALIENDO "/>
        <s v="MC2CAMACARI3"/>
        <s v="MC2SAPEACU"/>
        <s v="MC2MANGABEIRA"/>
        <s v="MC2STOANTONIO"/>
        <s v="MC2CAMACARI2"/>
        <s v="MC2SOCORRO"/>
        <s v="TERM STA RITA"/>
        <s v="JOSE ALENCAR_x000a_(CAUÍPE)"/>
        <s v="LANFREDI "/>
        <s v="CTES"/>
        <s v="GLOBAL ENERGY"/>
        <s v="SÃO SIMÃO"/>
        <s v="ACRÓLOPE"/>
        <s v="BRAZILIAN PET FOODS"/>
        <s v="FIESA"/>
      </sharedItems>
    </cacheField>
    <cacheField name="PROCEDIMENTO" numFmtId="0">
      <sharedItems/>
    </cacheField>
    <cacheField name="CLASSE" numFmtId="0">
      <sharedItems/>
    </cacheField>
    <cacheField name="MCP" numFmtId="164">
      <sharedItems containsSemiMixedTypes="0" containsString="0" containsNumber="1" minValue="0" maxValue="184086797.63999999"/>
    </cacheField>
    <cacheField name="PENALIDADES" numFmtId="164">
      <sharedItems containsSemiMixedTypes="0" containsString="0" containsNumber="1" minValue="0" maxValue="414733021.80000001"/>
    </cacheField>
    <cacheField name="CONTRIBUIÇÃO ASSOCIATIVA" numFmtId="164">
      <sharedItems containsSemiMixedTypes="0" containsString="0" containsNumber="1" minValue="0" maxValue="46886.400000000001"/>
    </cacheField>
    <cacheField name="MULTA MCP" numFmtId="164">
      <sharedItems containsSemiMixedTypes="0" containsString="0" containsNumber="1" minValue="0" maxValue="38999957.810000002"/>
    </cacheField>
    <cacheField name="MULTA NÃO_x000a_APORTE DE GF" numFmtId="164">
      <sharedItems containsSemiMixedTypes="0" containsString="0" containsNumber="1" minValue="0" maxValue="418519764.5"/>
    </cacheField>
    <cacheField name="ENERGIA DE RESERVA" numFmtId="164">
      <sharedItems containsSemiMixedTypes="0" containsString="0" containsNumber="1" minValue="0" maxValue="17648611.219999999"/>
    </cacheField>
    <cacheField name="TOTAL" numFmtId="164">
      <sharedItems containsSemiMixedTypes="0" containsString="0" containsNumber="1" minValue="4314.13" maxValue="713405336.60000002"/>
    </cacheField>
    <cacheField name="ESTÁGIO PROCESSUAL" numFmtId="164">
      <sharedItems/>
    </cacheField>
    <cacheField name="VIGÊNCIA DESLIGAMENTO" numFmtId="14">
      <sharedItems containsSemiMixedTypes="0" containsNonDate="0" containsDate="1" containsString="0" minDate="2008-01-01T00:00:00" maxDate="2016-04-02T00:00:00"/>
    </cacheField>
    <cacheField name="IDADE (ANOS)" numFmtId="165">
      <sharedItems containsSemiMixedTypes="0" containsString="0" containsNumber="1" minValue="1.2493150684931507" maxValue="9.5041095890410965"/>
    </cacheField>
    <cacheField name="FAIXA/ANO" numFmtId="0">
      <sharedItems count="3">
        <s v="]4 - 10]"/>
        <s v="]2 - 4]"/>
        <s v="[0- 2]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s v="1103068-86.2013.8.26.0100_x000a_3ª Vara Cível de São Paulo/SP"/>
    <x v="0"/>
    <s v="Ação de Cobrança"/>
    <s v="Comerc."/>
    <n v="184086797.63999999"/>
    <n v="266145111.93000001"/>
    <n v="0"/>
    <n v="0"/>
    <n v="263173427.03"/>
    <n v="0"/>
    <n v="713405336.60000002"/>
    <s v="Aguardando julgamento em 1ª instância"/>
    <d v="2011-02-01T00:00:00"/>
    <n v="6.4164383561643836"/>
    <x v="0"/>
  </r>
  <r>
    <s v="0003844-09.2015.8.13.0708_x000a_2ª Vara Cível de Várzea da Palma/MG"/>
    <x v="1"/>
    <s v="Ação de Cobrança"/>
    <s v="CL"/>
    <n v="89443874.280000001"/>
    <n v="0"/>
    <n v="0"/>
    <n v="1762928.39"/>
    <n v="6702017.71"/>
    <n v="0"/>
    <n v="97908820.379999995"/>
    <s v="Julgada procedente em 1ª instância. Aguardando julgamento de recurso_x000a_no STJ e no STF."/>
    <d v="2014-08-01T00:00:00"/>
    <n v="2.9178082191780823"/>
    <x v="1"/>
  </r>
  <r>
    <s v="0067341-20.2012.8.26.0100_x000a_2ª Vara de Falências e Recuperações Judiciais de São Paulo/SP"/>
    <x v="2"/>
    <s v="Recuperação Judicial"/>
    <s v="Comerc."/>
    <n v="67881866.780000001"/>
    <n v="13381307.609999999"/>
    <n v="19887.3"/>
    <n v="1279291.71"/>
    <n v="46832334.920000002"/>
    <n v="0"/>
    <n v="129394688.31999999"/>
    <s v="Recuperação judicial concedida, cumprida e encerrada"/>
    <d v="2012-12-01T00:00:00"/>
    <n v="4.5835616438356164"/>
    <x v="0"/>
  </r>
  <r>
    <s v="1053228-39.2015.8.26.0100_x000a_23ª Vara Cível de São Paulo/SP"/>
    <x v="3"/>
    <s v="Ação de Cobrança"/>
    <s v="PIE"/>
    <n v="65963842.649999999"/>
    <n v="168930973.69999999"/>
    <n v="0"/>
    <n v="1645609.67"/>
    <n v="5244791.7"/>
    <n v="0"/>
    <n v="241785217.71999997"/>
    <s v="Aguardando julgamento em 1ª instância"/>
    <d v="2014-01-01T00:00:00"/>
    <n v="3.4986301369863013"/>
    <x v="1"/>
  </r>
  <r>
    <s v="1013704-06.2013.8.26.0100_x000a_20ª Vara Cível de São Paulo/SP"/>
    <x v="4"/>
    <s v="Ação de Cobrança"/>
    <s v="Comerc."/>
    <n v="62669749.850000001"/>
    <n v="40749161.990000002"/>
    <n v="0"/>
    <n v="1290321.8899999999"/>
    <n v="13316300.58"/>
    <n v="0"/>
    <n v="118025534.31"/>
    <s v="Ação encerrada _x000a_(autos remetidos a VF por conexão. AI não conhecido. Não houve análise de mérito)"/>
    <d v="2012-12-01T00:00:00"/>
    <n v="4.5835616438356164"/>
    <x v="0"/>
  </r>
  <r>
    <s v="1078462-91.2013.8.26.0100_x000a_18ª Vara Cível de São Paulo/SP"/>
    <x v="5"/>
    <s v="Ação de Cobrança"/>
    <s v="Comerc."/>
    <n v="50163169.530000001"/>
    <n v="322839.19"/>
    <n v="2962.36"/>
    <n v="385213.59"/>
    <n v="3043153.26"/>
    <n v="0"/>
    <n v="53917337.93"/>
    <s v="Aguardando julgamento em 1ª instância"/>
    <d v="2012-10-01T00:00:00"/>
    <n v="4.7506849315068491"/>
    <x v="0"/>
  </r>
  <r>
    <s v="0255770-69.2012.8.19.0001_x000a_28ª Vara Cível do Rio de Janeiro/RJ"/>
    <x v="6"/>
    <s v="Ação de Cobrança"/>
    <s v="PIE"/>
    <n v="30222987.350000001"/>
    <n v="0"/>
    <n v="0"/>
    <n v="0"/>
    <n v="0"/>
    <n v="0"/>
    <n v="30222987.350000001"/>
    <s v="Aguardando julgamento em 1ª instância"/>
    <d v="2011-03-01T00:00:00"/>
    <n v="6.3397260273972602"/>
    <x v="0"/>
  </r>
  <r>
    <s v="1061572-43.2014.8.26.0100_x000a_20ª Vara Cível de São Paulo/SP"/>
    <x v="7"/>
    <s v="Ação de Cobrança"/>
    <s v="Comerc."/>
    <n v="17639049.699999999"/>
    <n v="8677695.3699999992"/>
    <n v="46886.400000000001"/>
    <n v="334174.13"/>
    <n v="6641930.4199999999"/>
    <n v="0"/>
    <n v="33339736.019999996"/>
    <s v="Aguardando julgamento em 1ª instância"/>
    <d v="2013-05-01T00:00:00"/>
    <n v="4.1698630136986301"/>
    <x v="0"/>
  </r>
  <r>
    <s v="1019507-88.2014.8.26.0114_x000a_3ª Vara Cível de Campinas/SP"/>
    <x v="8"/>
    <s v="Ação de Cobrança"/>
    <s v="Comerc."/>
    <n v="8429493.9900000002"/>
    <n v="21894762.5"/>
    <n v="23085.200000000001"/>
    <n v="235556.48000000001"/>
    <n v="3527684.84"/>
    <n v="0"/>
    <n v="34110583.010000005"/>
    <s v="Cumprimento de sentença"/>
    <d v="2013-04-01T00:00:00"/>
    <n v="4.2520547945205482"/>
    <x v="0"/>
  </r>
  <r>
    <s v="1006813-86.2015.8.26.0071_x000a_(0031621-74.2015.8.26.0071)_x000a_4ª Vara Cível de Bauru/SP"/>
    <x v="9"/>
    <s v="Falência"/>
    <s v="CE"/>
    <n v="6783569.8799999999"/>
    <n v="3518021.73"/>
    <n v="2598.04"/>
    <n v="113639.41"/>
    <n v="621967.24"/>
    <n v="0"/>
    <n v="11039796.299999999"/>
    <s v="Aguardando apreciação _x000a_de habilitação de crédito"/>
    <d v="2014-08-01T00:00:00"/>
    <n v="2.9178082191780823"/>
    <x v="1"/>
  </r>
  <r>
    <s v=" 0000488-75.2015.8.26.0471_x000a_1ª Vara Cível de Porto Feliz/SP"/>
    <x v="10"/>
    <s v="Recuperação Judicial"/>
    <s v="CE"/>
    <n v="5575224.4299999997"/>
    <n v="349129.88"/>
    <n v="0"/>
    <n v="111854.77"/>
    <n v="265082.73"/>
    <n v="0"/>
    <n v="6301291.8099999987"/>
    <s v="Julgada procedente em 1ª instância_x000a_Aguardando julgamento de recurso no TJ"/>
    <d v="2014-07-01T00:00:00"/>
    <n v="3.0027397260273974"/>
    <x v="1"/>
  </r>
  <r>
    <s v="0190393-87.2011.8.26.0100_x000a_4ª Vara Cível de São Paulo/SP"/>
    <x v="11"/>
    <s v="Ação de Cobrança"/>
    <s v="Comerc."/>
    <n v="2742445.63"/>
    <n v="0"/>
    <n v="0"/>
    <n v="0"/>
    <n v="0"/>
    <n v="0"/>
    <n v="2742445.63"/>
    <s v="Cumprimento de sentença"/>
    <d v="2011-06-01T00:00:00"/>
    <n v="6.087671232876712"/>
    <x v="0"/>
  </r>
  <r>
    <s v="0003891-12.2008.8.26.0596_x000a_(0004567-91.2007.8.26.0596)_x000a_Vara Única de Serrana/SP"/>
    <x v="12"/>
    <s v="Falência"/>
    <s v="CE"/>
    <n v="2198008.4"/>
    <n v="1027586.32"/>
    <n v="2556.13"/>
    <n v="0"/>
    <n v="0"/>
    <n v="0"/>
    <n v="3228150.8499999996"/>
    <s v="Julgada procedente em 1ª instância"/>
    <d v="2008-04-01T00:00:00"/>
    <n v="9.2547945205479447"/>
    <x v="0"/>
  </r>
  <r>
    <s v=" 0015227-85.2014.8.26.0019_x000a_(0005442-70.2012.8.26.0019)_x000a_1ª Vara Cível de Americana/SP"/>
    <x v="13"/>
    <s v="Recuperação Judicial convolada em Falência"/>
    <s v="CL"/>
    <n v="1779929.45"/>
    <n v="773998.82"/>
    <n v="1757.76"/>
    <n v="32782.959999999999"/>
    <n v="534812.35"/>
    <n v="42425.29"/>
    <n v="3165706.63"/>
    <s v="Aguardando julgamento em 1ª instância"/>
    <d v="2013-02-01T00:00:00"/>
    <n v="4.4136986301369863"/>
    <x v="0"/>
  </r>
  <r>
    <s v=" 1038368-33.2015.8.26.0100_x000a_(1104672-82.2013.8.26.0100)_x000a_18ª Vara Cível de São Paulo/SP"/>
    <x v="14"/>
    <s v="Falência"/>
    <s v="CE"/>
    <n v="1451349.81"/>
    <n v="590640.68000000005"/>
    <n v="1867.02"/>
    <n v="24477.13"/>
    <n v="128167.63"/>
    <n v="0"/>
    <n v="2196502.27"/>
    <s v="Aguardanto julgamento em 1ª instância"/>
    <d v="2014-08-01T00:00:00"/>
    <n v="2.9178082191780823"/>
    <x v="1"/>
  </r>
  <r>
    <s v="1094842-58.2014.8.26.0100_x000a_44ª Vara Cível de São Paulo/SP"/>
    <x v="15"/>
    <s v="Ação de Cobrança"/>
    <s v="Comerc."/>
    <n v="872036.46"/>
    <n v="720775.67"/>
    <n v="9992.4"/>
    <n v="359371.93"/>
    <n v="23945.13"/>
    <n v="0"/>
    <n v="1986121.5899999996"/>
    <s v="Cumprimento de sentença"/>
    <d v="2013-07-01T00:00:00"/>
    <n v="4.0027397260273974"/>
    <x v="1"/>
  </r>
  <r>
    <s v="0047498-57.2008.8.26.0602_x000a_1ª Vara Cível de Sorocaba/SP"/>
    <x v="16"/>
    <s v="Recuperação Judicial"/>
    <s v="CE"/>
    <n v="685514.52"/>
    <n v="287818.39"/>
    <n v="0"/>
    <n v="0"/>
    <n v="0"/>
    <n v="0"/>
    <n v="973332.91"/>
    <s v="Cumprimento de sentença"/>
    <d v="2011-10-01T00:00:00"/>
    <n v="5.7534246575342465"/>
    <x v="0"/>
  </r>
  <r>
    <s v="0043176-39.2014.8.06.0117_x000a_01ª Vara Cível de Maracanaú/CE"/>
    <x v="17"/>
    <s v="Ação de Cobrança"/>
    <s v="PIE"/>
    <n v="682464.08"/>
    <n v="0"/>
    <n v="3855.77"/>
    <n v="0"/>
    <n v="157659.04"/>
    <n v="0"/>
    <n v="843978.89"/>
    <s v="Aguardando julgamento em 1ª instância"/>
    <d v="2013-01-01T00:00:00"/>
    <n v="4.4986301369863018"/>
    <x v="0"/>
  </r>
  <r>
    <s v="0006198-36.2009.8.16.0028_x000a_1ª Vara Cível de Colombo/PR"/>
    <x v="18"/>
    <s v="Recuperação Judicial"/>
    <s v="PIE"/>
    <n v="675516.13"/>
    <n v="8028773.2299999995"/>
    <n v="1881.25"/>
    <n v="0"/>
    <n v="937367.62"/>
    <n v="0"/>
    <n v="9643538.2299999986"/>
    <s v="Aguardando julgamento em 1ª instância"/>
    <d v="2009-04-01T00:00:00"/>
    <n v="8.2547945205479447"/>
    <x v="0"/>
  </r>
  <r>
    <s v="0011351-22.2016.8.21.0010_x000a_5ª Vara Cível de Caxias do Sul/RS"/>
    <x v="19"/>
    <s v="Ação de Cobrança"/>
    <s v="CE"/>
    <n v="646791.91"/>
    <n v="255757.07"/>
    <n v="0"/>
    <n v="12420.63"/>
    <n v="33624.519999999997"/>
    <n v="216.12"/>
    <n v="948810.25"/>
    <s v="Aguardando julgamento em 1ª instância"/>
    <d v="2014-12-01T00:00:00"/>
    <n v="2.5835616438356164"/>
    <x v="1"/>
  </r>
  <r>
    <s v="1032810-60.2014.8.26.0506_x000a_8ª Vara Cível de Ribeirão Preto/SP"/>
    <x v="20"/>
    <s v="Ação de Cobrança"/>
    <s v="CE"/>
    <n v="527488.61"/>
    <n v="206684.78"/>
    <n v="2253.39"/>
    <n v="17668.54"/>
    <n v="83249.570000000007"/>
    <n v="7425.17"/>
    <n v="844770.06000000017"/>
    <s v="Julgada procedente_x000a_Aguardando prazo recursal"/>
    <d v="2013-08-01T00:00:00"/>
    <n v="3.9178082191780823"/>
    <x v="1"/>
  </r>
  <r>
    <s v="1038540-72.2015.8.26.0100_x000a_36ª Vara Cível de São Paulo/SP"/>
    <x v="21"/>
    <s v="Falência"/>
    <s v="CE"/>
    <n v="524208.72"/>
    <n v="282793.13"/>
    <n v="1525.04"/>
    <n v="7985.56"/>
    <n v="54571.74"/>
    <n v="0"/>
    <n v="871084.19000000006"/>
    <s v="Aguardando apreciação _x000a_de habilitação de crédito"/>
    <d v="2014-08-01T00:00:00"/>
    <n v="2.9178082191780823"/>
    <x v="1"/>
  </r>
  <r>
    <s v=" 1000493-45.2015.8.26.0127_x000a_2ª Vara Cível de Carapicuíba/SP"/>
    <x v="22"/>
    <s v="Ação de Cobrança"/>
    <s v="CE"/>
    <n v="492185.07"/>
    <n v="8107.46"/>
    <n v="257.47000000000003"/>
    <n v="9885.8700000000008"/>
    <n v="22887.77"/>
    <n v="0"/>
    <n v="533323.64"/>
    <s v="Aguardando julgamento em 1ª instância"/>
    <d v="2014-07-01T00:00:00"/>
    <n v="3.0027397260273974"/>
    <x v="1"/>
  </r>
  <r>
    <s v="0002183-16.2013.8.26.0445_x000a_(0002552-73.2014.8.26.0445)_x000a_3ª Vara Cível de Pindamonhangaba/SP"/>
    <x v="23"/>
    <s v="Recuperação Judicial"/>
    <s v="CL"/>
    <n v="463264.89"/>
    <n v="7238.87"/>
    <n v="0"/>
    <n v="0"/>
    <n v="114488.17"/>
    <n v="36868.79"/>
    <n v="621860.72000000009"/>
    <s v="Julgada procedente_x000a_Aguardando apreciação _x000a_de habilitação de crédito"/>
    <d v="2012-03-01T00:00:00"/>
    <n v="5.3369863013698629"/>
    <x v="0"/>
  </r>
  <r>
    <s v="0039821-65.2008.8.19.0021_x000a_1ª Vara Cível de Duque de Caxias/RJ"/>
    <x v="24"/>
    <s v="Ação de Cobrança"/>
    <s v="CL"/>
    <n v="457533.48"/>
    <n v="77288.39"/>
    <n v="2162.7600000000002"/>
    <n v="0"/>
    <n v="0"/>
    <n v="0"/>
    <n v="536984.63"/>
    <s v="Cumprimento de sentença"/>
    <d v="2008-01-01T00:00:00"/>
    <n v="9.5041095890410965"/>
    <x v="0"/>
  </r>
  <r>
    <s v="0024007-64.2014.8.21.0015_x000a_3ª Vara Cível de Gravataí/RS"/>
    <x v="25"/>
    <s v="Ação de Cobrança"/>
    <s v="CE"/>
    <n v="393625.58"/>
    <n v="222304.87"/>
    <n v="1787.64"/>
    <n v="10894.42"/>
    <n v="50350.07"/>
    <n v="1500.63"/>
    <n v="680463.21"/>
    <s v="Aguardando julgamento em 1ª instância"/>
    <d v="2013-09-01T00:00:00"/>
    <n v="3.8328767123287673"/>
    <x v="1"/>
  </r>
  <r>
    <s v="0000365.56.2015.826.0575_x000a_1ª Vara Cível de São José do_x000a_ Rio Pardo/SP"/>
    <x v="26"/>
    <s v="Ação de Cobrança"/>
    <s v="CE"/>
    <n v="267149"/>
    <n v="44794.9"/>
    <n v="789.68"/>
    <n v="5993.18"/>
    <n v="16310.46"/>
    <n v="0"/>
    <n v="335037.22000000003"/>
    <s v="Julgada procedente_x000a_Aguardando julgamento em 2ª instância"/>
    <d v="2014-05-01T00:00:00"/>
    <n v="3.1698630136986301"/>
    <x v="1"/>
  </r>
  <r>
    <s v="1000114-44.2014.8.26.0514_x000a_Vara Única Distrital de Itupeva/SP"/>
    <x v="27"/>
    <s v="Ação de Cobrança"/>
    <s v="CE"/>
    <n v="226886.97"/>
    <n v="53646.8"/>
    <n v="1190.08"/>
    <n v="6298.86"/>
    <n v="24120.78"/>
    <n v="1737.02"/>
    <n v="313880.51"/>
    <s v="Cumprimento de sentença"/>
    <d v="2013-07-01T00:00:00"/>
    <n v="4.0027397260273974"/>
    <x v="1"/>
  </r>
  <r>
    <s v="1000930-75.2013.8.26.0606_x000a_3ª Vara Cível de Suzano/SP"/>
    <x v="28"/>
    <s v="Ação de Cobrança"/>
    <s v="Comerc."/>
    <n v="226564.15"/>
    <n v="0"/>
    <n v="0"/>
    <n v="4320.18"/>
    <n v="116228.53"/>
    <n v="26781.26"/>
    <n v="373894.12"/>
    <s v="Julgada procedente_x000a_Aguardando julgamento em 2ª instância"/>
    <d v="2012-03-01T00:00:00"/>
    <n v="5.3369863013698629"/>
    <x v="0"/>
  </r>
  <r>
    <s v="0186297-97.2009.8.26.0100_x000a_18ª Vara Cível de São Paulo/SP"/>
    <x v="29"/>
    <s v="Recuperação Judicial"/>
    <s v="CL"/>
    <n v="215794.99"/>
    <n v="114633.93"/>
    <n v="0"/>
    <n v="0"/>
    <n v="0"/>
    <n v="0"/>
    <n v="330428.92"/>
    <s v="Cumprimento de sentença"/>
    <d v="2008-01-01T00:00:00"/>
    <n v="9.5041095890410965"/>
    <x v="0"/>
  </r>
  <r>
    <s v="1003663-82.2014.8.26.0281_x000a_1ª Vara Cível de Itatiba/SP"/>
    <x v="30"/>
    <s v="Ação de Cobrança"/>
    <s v="CE"/>
    <n v="78816.94"/>
    <n v="17032.669999999998"/>
    <n v="2224.38"/>
    <n v="1682.45"/>
    <n v="3621.94"/>
    <n v="3004.99"/>
    <n v="106383.37000000001"/>
    <s v="Julgada procedente_x000a_Aguardando habilitação de crédito"/>
    <d v="2013-09-01T00:00:00"/>
    <n v="3.8328767123287673"/>
    <x v="1"/>
  </r>
  <r>
    <s v="0058572-23.2012.8.26.0100_x000a_12ª Vara Cível de São Paulo/SP"/>
    <x v="31"/>
    <s v="Ação de Cobrança"/>
    <s v="Comerc."/>
    <n v="36359.800000000003"/>
    <n v="94335.93"/>
    <n v="0"/>
    <n v="712.98"/>
    <n v="5911.59"/>
    <n v="0"/>
    <n v="137320.29999999999"/>
    <s v="Cumprimento de sentença"/>
    <d v="2011-09-01T00:00:00"/>
    <n v="5.8356164383561646"/>
    <x v="0"/>
  </r>
  <r>
    <s v="1000356-81.2014.8.26.0100_x000a_19ª Vara Cível de São Paulo/SP"/>
    <x v="32"/>
    <s v="Ação de Cobrança"/>
    <s v="CE"/>
    <n v="30138.06"/>
    <n v="69727.12"/>
    <n v="952.49"/>
    <n v="942.85"/>
    <n v="161932.62"/>
    <n v="13687.15"/>
    <n v="277380.29000000004"/>
    <s v="Aguardando julgamento em 1ª instância"/>
    <d v="2012-12-01T00:00:00"/>
    <n v="4.5835616438356164"/>
    <x v="0"/>
  </r>
  <r>
    <s v="1047892-25.2013.8.26.0100_x000a_20ª Vara Cível de São Paulo/SP"/>
    <x v="33"/>
    <s v="Ação de Cobrança"/>
    <s v="PIE"/>
    <n v="0"/>
    <n v="62444321.93"/>
    <n v="18077.830000000002"/>
    <n v="87.18"/>
    <n v="60334252.939999998"/>
    <n v="0"/>
    <n v="122796739.88"/>
    <s v="Aguardando julgamento em 1ª instância"/>
    <d v="2012-11-01T00:00:00"/>
    <n v="4.6657534246575345"/>
    <x v="0"/>
  </r>
  <r>
    <s v="0700771-38.2012.8.26.0673_x000a_Vara Cível de Flórida Paulista/SP"/>
    <x v="34"/>
    <s v="Ação de Cobrança"/>
    <s v="PIE"/>
    <n v="0"/>
    <n v="1058660.8999999999"/>
    <n v="13783.27"/>
    <n v="0"/>
    <n v="0"/>
    <n v="0"/>
    <n v="1072444.17"/>
    <s v="Julgada extinta_x000a_Aguardando julgamento em 2ª instância"/>
    <d v="2011-10-01T00:00:00"/>
    <n v="5.7534246575342465"/>
    <x v="0"/>
  </r>
  <r>
    <s v="0391282-53.2014.8.19.0001_x000a_41ª Vara Cível do Rio de Janeiro/RJ_x000a_(Foro Regional da Barra da Tijuca)"/>
    <x v="35"/>
    <s v="Ação de Cobrança"/>
    <s v="Comerc."/>
    <n v="0"/>
    <n v="52044.07"/>
    <n v="9383.9500000000007"/>
    <n v="9.6300000000000008"/>
    <n v="30.38"/>
    <n v="0"/>
    <n v="61468.03"/>
    <s v="Aguardando julgamento em 1ª instância"/>
    <d v="2013-09-01T00:00:00"/>
    <n v="3.8328767123287673"/>
    <x v="1"/>
  </r>
  <r>
    <s v="0021647-51.2010.8.26.0309_x000a_4ª Vara Cível de Jundiaí/SP"/>
    <x v="36"/>
    <s v="Ação de Cobrança"/>
    <s v="Comerc."/>
    <n v="0"/>
    <n v="249744.78"/>
    <n v="6829.76"/>
    <n v="253008.99"/>
    <n v="0"/>
    <n v="0"/>
    <n v="509583.53"/>
    <s v="Cumprimento de sentença"/>
    <d v="2010-02-01T00:00:00"/>
    <n v="7.4164383561643836"/>
    <x v="0"/>
  </r>
  <r>
    <s v="1011833-56.2014.8.26.0309_x000a_2ª Vara Cìvel de Jundiaí/SP"/>
    <x v="37"/>
    <s v="Ação de Cobrança"/>
    <s v="CE"/>
    <n v="0"/>
    <n v="0"/>
    <n v="2960.1"/>
    <n v="0"/>
    <n v="46547.83"/>
    <n v="658.29"/>
    <n v="50166.22"/>
    <s v="Aguardando julgamento em 1ª instância"/>
    <d v="2012-06-01T00:00:00"/>
    <n v="5.0849315068493155"/>
    <x v="0"/>
  </r>
  <r>
    <s v="0187956-73.2011.8.26.0100_x000a_4ª Vara Cível de São Paulo/SP"/>
    <x v="11"/>
    <s v="Ação de Cobrança"/>
    <s v="Comerc."/>
    <n v="0"/>
    <n v="3084178.77"/>
    <n v="2621.95"/>
    <n v="0"/>
    <n v="0"/>
    <n v="0"/>
    <n v="3086800.72"/>
    <s v="Cumprimento de sentença"/>
    <d v="2011-06-01T00:00:00"/>
    <n v="6.087671232876712"/>
    <x v="0"/>
  </r>
  <r>
    <s v="367199-62.2012.8.09.0181_x000a_(105448-53.2015.8.09.0181)_x000a_Vara Cível de Flores de Goiás/GO"/>
    <x v="38"/>
    <s v="Recuperação Judicial"/>
    <s v="PIE"/>
    <n v="0"/>
    <n v="930814.87"/>
    <n v="2285.36"/>
    <n v="0"/>
    <n v="0"/>
    <n v="2658153.27"/>
    <n v="3591253.5"/>
    <s v="Aguardando julgamento em 1ª instância"/>
    <d v="2013-02-01T00:00:00"/>
    <n v="4.4136986301369863"/>
    <x v="0"/>
  </r>
  <r>
    <s v="0038990-66.2014.8.11.0041_x000a_13ª Vara Cível de Cuiabá/MS"/>
    <x v="39"/>
    <s v="Ação de Cobrança"/>
    <s v="CL"/>
    <n v="0"/>
    <n v="0"/>
    <n v="1796.98"/>
    <n v="0"/>
    <n v="11520.63"/>
    <n v="2442.9299999999998"/>
    <n v="15760.539999999999"/>
    <s v="Aguardando julgamento em 1ª instância"/>
    <d v="2012-01-01T00:00:00"/>
    <n v="5.5013698630136982"/>
    <x v="0"/>
  </r>
  <r>
    <s v="1004244-93.2015.8.26.0077_x000a_2ª Vara Cível de Birigui/SP"/>
    <x v="40"/>
    <s v="Falência"/>
    <s v="CE"/>
    <n v="0"/>
    <n v="0"/>
    <n v="1346.16"/>
    <n v="1064.67"/>
    <n v="0"/>
    <n v="1903.3"/>
    <n v="4314.13"/>
    <s v="Aguardando apreciação _x000a_de habilitação de crédito"/>
    <d v="2015-09-01T00:00:00"/>
    <n v="1.832876712328767"/>
    <x v="2"/>
  </r>
  <r>
    <s v="1139119-91.2016.8.26.0100_x000a_22ª Vara Cível de São Paulo/SP"/>
    <x v="41"/>
    <s v="Ação de Cobrança"/>
    <s v="CE"/>
    <n v="0"/>
    <n v="734645.58"/>
    <n v="438.1"/>
    <n v="28828.69"/>
    <n v="0"/>
    <n v="41237.550000000003"/>
    <n v="805149.91999999993"/>
    <s v="Aguardando julgamento em 1ª instância"/>
    <d v="2015-10-01T00:00:00"/>
    <n v="1.7506849315068493"/>
    <x v="2"/>
  </r>
  <r>
    <s v=" 0021101-76.2014.8.26.0625_x000a_2ª Vara Cível de Taubaté/SP"/>
    <x v="42"/>
    <s v="Ação de Cobrança"/>
    <s v="CE"/>
    <n v="0"/>
    <n v="425646.72"/>
    <n v="291.67"/>
    <n v="2261.02"/>
    <n v="1774395.03"/>
    <n v="19794.09"/>
    <n v="2222388.5299999998"/>
    <s v="Aguardando julgamento em 1ª instância"/>
    <d v="2012-12-01T00:00:00"/>
    <n v="4.5835616438356164"/>
    <x v="0"/>
  </r>
  <r>
    <s v="1018328-13.2014.8.26.0602_x000a_5ª Vara Cível de Sorocaba/SP"/>
    <x v="43"/>
    <s v="Ação de Cobrança"/>
    <s v="Comerc."/>
    <n v="0"/>
    <n v="106715.83"/>
    <n v="274.68"/>
    <n v="5.57"/>
    <n v="47106.11"/>
    <n v="0"/>
    <n v="154102.19"/>
    <s v="Aguardando julgamento em 1ª instância"/>
    <d v="2013-05-01T00:00:00"/>
    <n v="4.1698630136986301"/>
    <x v="0"/>
  </r>
  <r>
    <s v="0009252-79.2015.8.21.0086_x000a_2ª Vara Cível de Cachoeirinha/RS"/>
    <x v="44"/>
    <s v="Recuperação Judicial"/>
    <s v="CE"/>
    <n v="0"/>
    <n v="500768.01"/>
    <n v="238.21"/>
    <n v="32260.880000000001"/>
    <n v="71767.649999999994"/>
    <n v="0"/>
    <n v="605034.75"/>
    <s v="Aguardando aprovação do plano de recuperação judicial"/>
    <d v="2014-12-01T00:00:00"/>
    <n v="2.5835616438356164"/>
    <x v="1"/>
  </r>
  <r>
    <s v="8002412-53.2016.8.05.0044_x000a_Vara dos Feitos de Rel. de Cons., Cível e Comerciais de Candeias/BA"/>
    <x v="45"/>
    <s v="Ação de Cobrança"/>
    <s v="PI"/>
    <n v="0"/>
    <n v="3786660.03"/>
    <n v="0"/>
    <n v="0"/>
    <n v="418519764.5"/>
    <n v="0"/>
    <n v="422306424.52999997"/>
    <s v="Aguardando julgamento em 1ª instância"/>
    <d v="2016-01-01T00:00:00"/>
    <n v="1.4986301369863013"/>
    <x v="2"/>
  </r>
  <r>
    <s v="8002452-35.2016.8.05.0044_x000a_Vara dos Feitos de Rel. de Cons., Cível e Comerciais de Candeias/BA"/>
    <x v="46"/>
    <s v="Ação de Cobrança"/>
    <s v="PI"/>
    <n v="0"/>
    <n v="3786660.81"/>
    <n v="0"/>
    <n v="0"/>
    <n v="418519711.91000003"/>
    <n v="0"/>
    <n v="422306372.72000003"/>
    <s v="Aguardando julgamento em 1ª instância"/>
    <d v="2016-01-01T00:00:00"/>
    <n v="1.4986301369863013"/>
    <x v="2"/>
  </r>
  <r>
    <s v="8002439-36.2016.8.05.0044_x000a_Vara dos Feitos de Rel. de Cons., Cível e Comerciais de Candeias/BA"/>
    <x v="47"/>
    <s v="Ação de Cobrança"/>
    <s v="PI"/>
    <n v="0"/>
    <n v="3786661.2"/>
    <n v="0"/>
    <n v="0"/>
    <n v="418519683"/>
    <n v="0"/>
    <n v="422306344.19999999"/>
    <s v="Aguardando julgamento em 1ª instância"/>
    <d v="2016-01-01T00:00:00"/>
    <n v="1.4986301369863013"/>
    <x v="2"/>
  </r>
  <r>
    <s v="8002454-05.2016.8.05.0044_x000a_Vara dos Feitos de Rel. de Cons., Cível e Comerciais de Candeias/BA"/>
    <x v="48"/>
    <s v="Ação de Cobrança"/>
    <s v="PI "/>
    <n v="0"/>
    <n v="2590263.2799999998"/>
    <n v="0"/>
    <n v="0"/>
    <n v="417323314.38"/>
    <n v="0"/>
    <n v="419913577.65999997"/>
    <s v="Aguardando julgamento em 1ª instância"/>
    <d v="2016-01-01T00:00:00"/>
    <n v="1.4986301369863013"/>
    <x v="2"/>
  </r>
  <r>
    <s v="8002438-51.2016.8.05.0044_x000a_Vara dos Feitos de Rel. de Cons., Cível e Comerciais de Candeias/BA"/>
    <x v="49"/>
    <s v="Ação de Cobrança"/>
    <s v="PI"/>
    <n v="0"/>
    <n v="414733021.80000001"/>
    <n v="0"/>
    <n v="0"/>
    <n v="3786661.2"/>
    <n v="0"/>
    <n v="418519683"/>
    <s v="Aguardando julgamento em 1ª instância"/>
    <d v="2016-01-01T00:00:00"/>
    <n v="1.4986301369863013"/>
    <x v="2"/>
  </r>
  <r>
    <s v="8002453-20.2016.8.05.0044_x000a_Vara dos Feitos de Rel. de Cons., Cível e Comerciais de Candeias/BA"/>
    <x v="50"/>
    <s v="Ação de Cobrança"/>
    <s v="PI"/>
    <n v="0"/>
    <n v="3710175.11"/>
    <n v="0"/>
    <n v="0"/>
    <n v="410569883.28000003"/>
    <n v="0"/>
    <n v="414280058.39000005"/>
    <s v="Aguardando julgamento em 1ª instância"/>
    <d v="2016-01-01T00:00:00"/>
    <n v="1.4986301369863013"/>
    <x v="2"/>
  </r>
  <r>
    <s v="0203444-64.2014.8.19.0001_x000a_10ª Vara Cível do Rio de Janeiro/RJ"/>
    <x v="51"/>
    <s v="Ação de Cobrança"/>
    <s v="PIE"/>
    <n v="0"/>
    <n v="360580143.19999999"/>
    <n v="0"/>
    <n v="0"/>
    <n v="4570986.0199999996"/>
    <n v="0"/>
    <n v="365151129.21999997"/>
    <s v="Aguardando julgamento em 1ª instância"/>
    <d v="2013-07-01T00:00:00"/>
    <n v="4.0027397260273974"/>
    <x v="1"/>
  </r>
  <r>
    <s v="0074390-15.2012.8.26.0100_x000a_11ª Vara Cível de São Paulo/SP"/>
    <x v="52"/>
    <s v="Ação de Cobrança"/>
    <s v="PIE"/>
    <n v="0"/>
    <n v="0"/>
    <n v="0"/>
    <n v="38999957.810000002"/>
    <n v="0"/>
    <n v="0"/>
    <n v="38999957.810000002"/>
    <s v="Aguardando julgamento em 1ª instância"/>
    <d v="2012-04-01T00:00:00"/>
    <n v="5.2520547945205482"/>
    <x v="0"/>
  </r>
  <r>
    <s v="0003054-15.2015.8.26.0368_x000a_1ª Vara Cível de Monte Alto/SP"/>
    <x v="53"/>
    <s v="Recuperação Judicial convolada em Falência"/>
    <s v="PI"/>
    <n v="0"/>
    <n v="0"/>
    <n v="0"/>
    <n v="0"/>
    <n v="0"/>
    <n v="17648611.219999999"/>
    <n v="17648611.219999999"/>
    <s v="Aguardando apreciação _x000a_de habilitação de crédito"/>
    <d v="2015-12-01T00:00:00"/>
    <n v="1.5835616438356164"/>
    <x v="2"/>
  </r>
  <r>
    <s v="0255778-46.2012.8.19.0001_x000a_28ª Vara Cível do Rio de Janeiro/RJ"/>
    <x v="6"/>
    <s v="Ação de Cobrança"/>
    <s v="PIE"/>
    <n v="0"/>
    <n v="14272.94"/>
    <n v="0"/>
    <n v="0"/>
    <n v="9652962.7100000009"/>
    <n v="0"/>
    <n v="9667235.6500000004"/>
    <s v="Aguardando julgamento em 1ª instância"/>
    <d v="2011-03-01T00:00:00"/>
    <n v="6.3397260273972602"/>
    <x v="0"/>
  </r>
  <r>
    <s v="0033192-44.2014.8.21.0010_x000a_1ª Vara Cível de Caxias do Sul/RS"/>
    <x v="10"/>
    <s v="Recuperação Judicial"/>
    <s v="Comerc."/>
    <n v="0"/>
    <n v="5974090.0300000003"/>
    <n v="0"/>
    <n v="1788.12"/>
    <n v="1562.58"/>
    <n v="0"/>
    <n v="5977440.7300000004"/>
    <s v="Aguardando apreciação _x000a_de habilitação de crédito"/>
    <d v="2014-07-01T00:00:00"/>
    <n v="3.0027397260273974"/>
    <x v="1"/>
  </r>
  <r>
    <s v="0023514-44.2014.8.19.0209_x000a_5ª Vara Cível do Rio de Janeiro/RJ_x000a_(Foro Regional da Barra da Tijuca)"/>
    <x v="54"/>
    <s v="Recuperação Judicial"/>
    <s v="PIE"/>
    <n v="0"/>
    <n v="0"/>
    <n v="0"/>
    <n v="0"/>
    <n v="4608987.53"/>
    <n v="0"/>
    <n v="4608987.53"/>
    <s v="Cumprimento de sentença"/>
    <d v="2013-01-01T00:00:00"/>
    <n v="4.4986301369863018"/>
    <x v="0"/>
  </r>
  <r>
    <s v="0144940-40.2009.8.26.0100_x000a_17ª Vara Cível de São Paulo/SP"/>
    <x v="55"/>
    <s v="Ação de Cobrança"/>
    <s v="Comerc."/>
    <n v="0"/>
    <n v="1282786.73"/>
    <n v="0"/>
    <n v="0"/>
    <n v="0"/>
    <n v="0"/>
    <n v="1282786.73"/>
    <s v="Cumprimento de sentença"/>
    <d v="2008-03-01T00:00:00"/>
    <n v="9.3397260273972602"/>
    <x v="0"/>
  </r>
  <r>
    <s v="0015804-35.2014.8.13.0598_x000a_Vara Cível de Santa Vitória/MG"/>
    <x v="56"/>
    <s v="Recuperação Judicial"/>
    <s v="PIE"/>
    <n v="0"/>
    <n v="0"/>
    <n v="0"/>
    <n v="0"/>
    <n v="0"/>
    <n v="920468.94"/>
    <n v="920468.94"/>
    <s v="Aguardando cumprimento de plano de recuperação judicial"/>
    <d v="2016-04-01T00:00:00"/>
    <n v="1.2493150684931507"/>
    <x v="2"/>
  </r>
  <r>
    <s v="1011993-63.2013.8.26.0100_x000a_44ª Vara Cível de São Paulo/SP"/>
    <x v="57"/>
    <s v="Ação de Cobrança"/>
    <s v="Comerc."/>
    <n v="0"/>
    <n v="0"/>
    <n v="0"/>
    <n v="0"/>
    <n v="777335.58"/>
    <n v="0"/>
    <n v="777335.58"/>
    <s v="Cumprimento de sentença"/>
    <d v="2012-04-01T00:00:00"/>
    <n v="5.2520547945205482"/>
    <x v="0"/>
  </r>
  <r>
    <s v="0005318-80.2015.8.16.0045_x000a_(0003436-49.2016.8.16.0045)_x000a_2ª Vara Cível de Arapongas/PR"/>
    <x v="58"/>
    <s v="Ação de Cobrança"/>
    <s v="CE"/>
    <n v="0"/>
    <n v="549464.59"/>
    <n v="0"/>
    <n v="0"/>
    <n v="0"/>
    <n v="0"/>
    <n v="549464.59"/>
    <s v="Aguardando apreciação _x000a_de habilitação de crédito"/>
    <d v="2014-03-01T00:00:00"/>
    <n v="3.3369863013698629"/>
    <x v="1"/>
  </r>
  <r>
    <s v="1104672-82.2013.8.26.0100_x000a_5ª Vara Cível de Bauru/SP"/>
    <x v="9"/>
    <s v="Falência"/>
    <s v="CE"/>
    <n v="0"/>
    <n v="132283.1"/>
    <n v="0"/>
    <n v="0"/>
    <n v="41673.300000000003"/>
    <n v="0"/>
    <n v="173956.40000000002"/>
    <s v="Crédito habilitado_x000a_Aguardando liquidação da massa falida"/>
    <d v="2014-08-01T00:00:00"/>
    <n v="2.9178082191780823"/>
    <x v="1"/>
  </r>
  <r>
    <s v="0001085-68.2014.8.08.0022_x000a_1ª Vara Cível de Ibiraçu/ES"/>
    <x v="59"/>
    <s v="Ação de Cobrança"/>
    <s v="Comerc."/>
    <n v="0"/>
    <n v="0"/>
    <n v="1509.01"/>
    <n v="0"/>
    <n v="83703.240000000005"/>
    <n v="7708.43"/>
    <n v="92920.68"/>
    <s v="Aguardando julgamento em 1ª instância"/>
    <d v="2012-10-01T00:00:00"/>
    <n v="4.750684931506849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3" cacheId="13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compact="0" compactData="0" gridDropZones="1" multipleFieldFilters="0">
  <location ref="D4:F9" firstHeaderRow="1" firstDataRow="2" firstDataCol="1"/>
  <pivotFields count="15">
    <pivotField compact="0" outline="0" showAll="0"/>
    <pivotField compact="0" outline="0" showAll="0"/>
    <pivotField compact="0" outline="0" showAll="0"/>
    <pivotField compact="0" outline="0" showAll="0"/>
    <pivotField dataField="1" compact="0" numFmtId="164" outline="0" showAll="0"/>
    <pivotField compact="0" numFmtId="164" outline="0" showAll="0"/>
    <pivotField dataField="1"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4" outline="0" showAll="0"/>
    <pivotField compact="0" numFmtId="165" outline="0" showAll="0"/>
    <pivotField axis="axisRow" compact="0" outline="0" showAll="0">
      <items count="4">
        <item x="2"/>
        <item x="1"/>
        <item x="0"/>
        <item t="default"/>
      </items>
    </pivotField>
  </pivotFields>
  <rowFields count="1">
    <field x="14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a de MCP" fld="4" baseField="0" baseItem="0" numFmtId="4"/>
    <dataField name="Soma de CONTRIBUIÇÃO ASSOCIATIVA" fld="6" baseField="0" baseItem="0" numFmtId="4"/>
  </dataFields>
  <formats count="26">
    <format dxfId="3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0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299">
      <pivotArea outline="0" collapsedLevelsAreSubtotals="1" fieldPosition="0"/>
    </format>
    <format dxfId="298">
      <pivotArea outline="0" collapsedLevelsAreSubtotals="1" fieldPosition="0"/>
    </format>
    <format dxfId="297">
      <pivotArea type="all" dataOnly="0" outline="0" fieldPosition="0"/>
    </format>
    <format dxfId="296">
      <pivotArea outline="0" collapsedLevelsAreSubtotals="1" fieldPosition="0"/>
    </format>
    <format dxfId="295">
      <pivotArea dataOnly="0" labelOnly="1" outline="0" fieldPosition="0">
        <references count="1">
          <reference field="14" count="0"/>
        </references>
      </pivotArea>
    </format>
    <format dxfId="294">
      <pivotArea dataOnly="0" labelOnly="1" grandRow="1" outline="0" fieldPosition="0"/>
    </format>
    <format dxfId="29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2">
      <pivotArea type="all" dataOnly="0" outline="0" fieldPosition="0"/>
    </format>
    <format dxfId="291">
      <pivotArea dataOnly="0" labelOnly="1" outline="0" fieldPosition="0">
        <references count="1">
          <reference field="14" count="0"/>
        </references>
      </pivotArea>
    </format>
    <format dxfId="290">
      <pivotArea dataOnly="0" labelOnly="1" grandRow="1" outline="0" fieldPosition="0"/>
    </format>
    <format dxfId="28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8">
      <pivotArea type="all" dataOnly="0" outline="0" fieldPosition="0"/>
    </format>
    <format dxfId="287">
      <pivotArea outline="0" collapsedLevelsAreSubtotals="1" fieldPosition="0"/>
    </format>
    <format dxfId="286">
      <pivotArea dataOnly="0" labelOnly="1" outline="0" fieldPosition="0">
        <references count="1">
          <reference field="14" count="0"/>
        </references>
      </pivotArea>
    </format>
    <format dxfId="285">
      <pivotArea dataOnly="0" labelOnly="1" grandRow="1" outline="0" fieldPosition="0"/>
    </format>
    <format dxfId="2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3">
      <pivotArea outline="0" collapsedLevelsAreSubtotals="1" fieldPosition="0"/>
    </format>
    <format dxfId="282">
      <pivotArea type="all" dataOnly="0" outline="0" fieldPosition="0"/>
    </format>
    <format dxfId="281">
      <pivotArea outline="0" collapsedLevelsAreSubtotals="1" fieldPosition="0"/>
    </format>
    <format dxfId="280">
      <pivotArea dataOnly="0" labelOnly="1" outline="0" fieldPosition="0">
        <references count="1">
          <reference field="14" count="0"/>
        </references>
      </pivotArea>
    </format>
    <format dxfId="279">
      <pivotArea dataOnly="0" labelOnly="1" grandRow="1" outline="0" fieldPosition="0"/>
    </format>
    <format dxfId="2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6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ela dinâmica2" cacheId="13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compact="0" compactData="0" gridDropZones="1" multipleFieldFilters="0">
  <location ref="A4:B9" firstHeaderRow="2" firstDataRow="2" firstDataCol="1"/>
  <pivotFields count="15"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4" outline="0" showAll="0"/>
    <pivotField compact="0" numFmtId="165" outline="0" showAll="0"/>
    <pivotField axis="axisRow" compact="0" outline="0" showAll="0">
      <items count="4">
        <item x="2"/>
        <item x="1"/>
        <item x="0"/>
        <item t="default"/>
      </items>
    </pivotField>
  </pivotFields>
  <rowFields count="1">
    <field x="1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a de TOTAL" fld="10" baseField="14" baseItem="0" numFmtId="3"/>
  </dataFields>
  <formats count="24">
    <format dxfId="325">
      <pivotArea type="topRight" dataOnly="0" labelOnly="1" outline="0" fieldPosition="0"/>
    </format>
    <format dxfId="324">
      <pivotArea outline="0" collapsedLevelsAreSubtotals="1" fieldPosition="0"/>
    </format>
    <format dxfId="323">
      <pivotArea outline="0" collapsedLevelsAreSubtotals="1" fieldPosition="0"/>
    </format>
    <format dxfId="322">
      <pivotArea type="all" dataOnly="0" outline="0" fieldPosition="0"/>
    </format>
    <format dxfId="321">
      <pivotArea outline="0" collapsedLevelsAreSubtotals="1" fieldPosition="0"/>
    </format>
    <format dxfId="320">
      <pivotArea type="topRight" dataOnly="0" labelOnly="1" outline="0" fieldPosition="0"/>
    </format>
    <format dxfId="319">
      <pivotArea dataOnly="0" labelOnly="1" outline="0" fieldPosition="0">
        <references count="1">
          <reference field="14" count="0"/>
        </references>
      </pivotArea>
    </format>
    <format dxfId="318">
      <pivotArea dataOnly="0" labelOnly="1" grandRow="1" outline="0" fieldPosition="0"/>
    </format>
    <format dxfId="317">
      <pivotArea type="all" dataOnly="0" outline="0" fieldPosition="0"/>
    </format>
    <format dxfId="316">
      <pivotArea type="topRight" dataOnly="0" labelOnly="1" outline="0" fieldPosition="0"/>
    </format>
    <format dxfId="315">
      <pivotArea dataOnly="0" labelOnly="1" outline="0" fieldPosition="0">
        <references count="1">
          <reference field="14" count="0"/>
        </references>
      </pivotArea>
    </format>
    <format dxfId="314">
      <pivotArea dataOnly="0" labelOnly="1" grandRow="1" outline="0" fieldPosition="0"/>
    </format>
    <format dxfId="313">
      <pivotArea type="all" dataOnly="0" outline="0" fieldPosition="0"/>
    </format>
    <format dxfId="312">
      <pivotArea outline="0" collapsedLevelsAreSubtotals="1" fieldPosition="0"/>
    </format>
    <format dxfId="311">
      <pivotArea type="topRight" dataOnly="0" labelOnly="1" outline="0" fieldPosition="0"/>
    </format>
    <format dxfId="310">
      <pivotArea dataOnly="0" labelOnly="1" outline="0" fieldPosition="0">
        <references count="1">
          <reference field="14" count="0"/>
        </references>
      </pivotArea>
    </format>
    <format dxfId="309">
      <pivotArea dataOnly="0" labelOnly="1" grandRow="1" outline="0" fieldPosition="0"/>
    </format>
    <format dxfId="308">
      <pivotArea outline="0" collapsedLevelsAreSubtotals="1" fieldPosition="0"/>
    </format>
    <format dxfId="307">
      <pivotArea type="all" dataOnly="0" outline="0" fieldPosition="0"/>
    </format>
    <format dxfId="306">
      <pivotArea outline="0" collapsedLevelsAreSubtotals="1" fieldPosition="0"/>
    </format>
    <format dxfId="305">
      <pivotArea type="topRight" dataOnly="0" labelOnly="1" outline="0" fieldPosition="0"/>
    </format>
    <format dxfId="304">
      <pivotArea dataOnly="0" labelOnly="1" outline="0" fieldPosition="0">
        <references count="1">
          <reference field="14" count="0"/>
        </references>
      </pivotArea>
    </format>
    <format dxfId="303">
      <pivotArea dataOnly="0" labelOnly="1" grandRow="1" outline="0" fieldPosition="0"/>
    </format>
    <format dxfId="302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ela dinâmica4" cacheId="13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compact="0" compactData="0" gridDropZones="1" multipleFieldFilters="0">
  <location ref="A15:I80" firstHeaderRow="1" firstDataRow="2" firstDataCol="2"/>
  <pivotFields count="15">
    <pivotField compact="0" outline="0" showAll="0"/>
    <pivotField axis="axisRow" compact="0" outline="0" showAll="0" sortType="descending">
      <items count="61">
        <item x="57"/>
        <item x="3"/>
        <item x="9"/>
        <item x="14"/>
        <item x="21"/>
        <item x="38"/>
        <item x="11"/>
        <item x="58"/>
        <item x="44"/>
        <item x="16"/>
        <item x="39"/>
        <item x="2"/>
        <item x="54"/>
        <item x="15"/>
        <item x="5"/>
        <item x="8"/>
        <item x="6"/>
        <item x="33"/>
        <item x="59"/>
        <item x="34"/>
        <item x="55"/>
        <item x="43"/>
        <item x="37"/>
        <item x="28"/>
        <item x="19"/>
        <item x="20"/>
        <item x="1"/>
        <item x="40"/>
        <item x="52"/>
        <item x="17"/>
        <item x="53"/>
        <item x="29"/>
        <item x="31"/>
        <item x="49"/>
        <item x="45"/>
        <item x="47"/>
        <item x="46"/>
        <item x="50"/>
        <item x="48"/>
        <item x="4"/>
        <item x="23"/>
        <item x="24"/>
        <item x="36"/>
        <item x="42"/>
        <item x="7"/>
        <item x="27"/>
        <item x="22"/>
        <item x="10"/>
        <item x="26"/>
        <item x="56"/>
        <item x="12"/>
        <item x="25"/>
        <item x="51"/>
        <item x="13"/>
        <item x="30"/>
        <item x="0"/>
        <item x="32"/>
        <item x="41"/>
        <item x="18"/>
        <item x="3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compact="0" outline="0" showAll="0"/>
    <pivotField compact="0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compact="0" outline="0" showAll="0"/>
    <pivotField compact="0" numFmtId="14" outline="0" showAll="0"/>
    <pivotField compact="0" numFmtId="165" outline="0" showAll="0"/>
    <pivotField axis="axisRow" compact="0" outline="0" showAll="0">
      <items count="4">
        <item x="2"/>
        <item x="1"/>
        <item x="0"/>
        <item t="default"/>
      </items>
    </pivotField>
  </pivotFields>
  <rowFields count="2">
    <field x="14"/>
    <field x="1"/>
  </rowFields>
  <rowItems count="64">
    <i>
      <x/>
      <x v="27"/>
    </i>
    <i r="1">
      <x v="57"/>
    </i>
    <i r="1">
      <x v="33"/>
    </i>
    <i r="1">
      <x v="38"/>
    </i>
    <i r="1">
      <x v="37"/>
    </i>
    <i r="1">
      <x v="34"/>
    </i>
    <i r="1">
      <x v="49"/>
    </i>
    <i r="1">
      <x v="30"/>
    </i>
    <i r="1">
      <x v="36"/>
    </i>
    <i r="1">
      <x v="35"/>
    </i>
    <i t="default">
      <x/>
    </i>
    <i>
      <x v="1"/>
      <x v="13"/>
    </i>
    <i r="1">
      <x v="59"/>
    </i>
    <i r="1">
      <x v="2"/>
    </i>
    <i r="1">
      <x v="25"/>
    </i>
    <i r="1">
      <x v="54"/>
    </i>
    <i r="1">
      <x v="3"/>
    </i>
    <i r="1">
      <x v="51"/>
    </i>
    <i r="1">
      <x v="4"/>
    </i>
    <i r="1">
      <x v="45"/>
    </i>
    <i r="1">
      <x v="48"/>
    </i>
    <i r="1">
      <x v="46"/>
    </i>
    <i r="1">
      <x v="8"/>
    </i>
    <i r="1">
      <x v="1"/>
    </i>
    <i r="1">
      <x v="52"/>
    </i>
    <i r="1">
      <x v="24"/>
    </i>
    <i r="1">
      <x v="47"/>
    </i>
    <i r="1">
      <x v="7"/>
    </i>
    <i r="1">
      <x v="26"/>
    </i>
    <i t="default">
      <x v="1"/>
    </i>
    <i>
      <x v="2"/>
      <x v="44"/>
    </i>
    <i r="1">
      <x v="15"/>
    </i>
    <i r="1">
      <x v="11"/>
    </i>
    <i r="1">
      <x v="17"/>
    </i>
    <i r="1">
      <x v="19"/>
    </i>
    <i r="1">
      <x v="42"/>
    </i>
    <i r="1">
      <x v="29"/>
    </i>
    <i r="1">
      <x v="14"/>
    </i>
    <i r="1">
      <x v="22"/>
    </i>
    <i r="1">
      <x v="6"/>
    </i>
    <i r="1">
      <x v="50"/>
    </i>
    <i r="1">
      <x v="5"/>
    </i>
    <i r="1">
      <x v="41"/>
    </i>
    <i r="1">
      <x v="58"/>
    </i>
    <i r="1">
      <x v="10"/>
    </i>
    <i r="1">
      <x v="53"/>
    </i>
    <i r="1">
      <x v="18"/>
    </i>
    <i r="1">
      <x v="56"/>
    </i>
    <i r="1">
      <x v="43"/>
    </i>
    <i r="1">
      <x v="21"/>
    </i>
    <i r="1">
      <x v="20"/>
    </i>
    <i r="1">
      <x v="12"/>
    </i>
    <i r="1">
      <x v="16"/>
    </i>
    <i r="1">
      <x v="55"/>
    </i>
    <i r="1">
      <x v="9"/>
    </i>
    <i r="1">
      <x v="40"/>
    </i>
    <i r="1">
      <x/>
    </i>
    <i r="1">
      <x v="23"/>
    </i>
    <i r="1">
      <x v="28"/>
    </i>
    <i r="1">
      <x v="39"/>
    </i>
    <i r="1">
      <x v="31"/>
    </i>
    <i r="1">
      <x v="32"/>
    </i>
    <i t="default"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a de MCP" fld="4" baseField="0" baseItem="0" numFmtId="4"/>
    <dataField name="Soma de CONTRIBUIÇÃO ASSOCIATIVA" fld="6" baseField="0" baseItem="0" numFmtId="4"/>
    <dataField name="Soma de PENALIDADES" fld="5" baseField="0" baseItem="0"/>
    <dataField name="Soma de MULTA MCP" fld="7" baseField="0" baseItem="0"/>
    <dataField name="Soma de MULTA NÃO_x000a_APORTE DE GF" fld="8" baseField="0" baseItem="0"/>
    <dataField name="Soma de ENERGIA DE RESERVA" fld="9" baseField="0" baseItem="0"/>
    <dataField name="Soma de TOTAL" fld="10" baseField="0" baseItem="0"/>
  </dataFields>
  <formats count="39">
    <format dxfId="36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3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362">
      <pivotArea outline="0" collapsedLevelsAreSubtotals="1" fieldPosition="0"/>
    </format>
    <format dxfId="361">
      <pivotArea outline="0" collapsedLevelsAreSubtotals="1" fieldPosition="0"/>
    </format>
    <format dxfId="360">
      <pivotArea type="all" dataOnly="0" outline="0" fieldPosition="0"/>
    </format>
    <format dxfId="359">
      <pivotArea outline="0" collapsedLevelsAreSubtotals="1" fieldPosition="0"/>
    </format>
    <format dxfId="358">
      <pivotArea dataOnly="0" labelOnly="1" outline="0" fieldPosition="0">
        <references count="1">
          <reference field="14" count="0"/>
        </references>
      </pivotArea>
    </format>
    <format dxfId="357">
      <pivotArea dataOnly="0" labelOnly="1" outline="0" fieldPosition="0">
        <references count="1">
          <reference field="14" count="0" defaultSubtotal="1"/>
        </references>
      </pivotArea>
    </format>
    <format dxfId="356">
      <pivotArea dataOnly="0" labelOnly="1" grandRow="1" outline="0" fieldPosition="0"/>
    </format>
    <format dxfId="355">
      <pivotArea dataOnly="0" labelOnly="1" outline="0" fieldPosition="0">
        <references count="2">
          <reference field="1" count="10">
            <x v="27"/>
            <x v="30"/>
            <x v="33"/>
            <x v="34"/>
            <x v="35"/>
            <x v="36"/>
            <x v="37"/>
            <x v="38"/>
            <x v="49"/>
            <x v="57"/>
          </reference>
          <reference field="14" count="1" selected="0">
            <x v="0"/>
          </reference>
        </references>
      </pivotArea>
    </format>
    <format dxfId="354">
      <pivotArea dataOnly="0" labelOnly="1" outline="0" fieldPosition="0">
        <references count="2">
          <reference field="1" count="18">
            <x v="1"/>
            <x v="2"/>
            <x v="3"/>
            <x v="4"/>
            <x v="7"/>
            <x v="8"/>
            <x v="13"/>
            <x v="24"/>
            <x v="25"/>
            <x v="26"/>
            <x v="45"/>
            <x v="46"/>
            <x v="47"/>
            <x v="48"/>
            <x v="51"/>
            <x v="52"/>
            <x v="54"/>
            <x v="59"/>
          </reference>
          <reference field="14" count="1" selected="0">
            <x v="1"/>
          </reference>
        </references>
      </pivotArea>
    </format>
    <format dxfId="353">
      <pivotArea dataOnly="0" labelOnly="1" outline="0" fieldPosition="0">
        <references count="2">
          <reference field="1" count="32">
            <x v="0"/>
            <x v="5"/>
            <x v="6"/>
            <x v="9"/>
            <x v="10"/>
            <x v="11"/>
            <x v="12"/>
            <x v="14"/>
            <x v="15"/>
            <x v="16"/>
            <x v="17"/>
            <x v="18"/>
            <x v="19"/>
            <x v="20"/>
            <x v="21"/>
            <x v="22"/>
            <x v="23"/>
            <x v="28"/>
            <x v="29"/>
            <x v="31"/>
            <x v="32"/>
            <x v="39"/>
            <x v="40"/>
            <x v="41"/>
            <x v="42"/>
            <x v="43"/>
            <x v="44"/>
            <x v="50"/>
            <x v="53"/>
            <x v="55"/>
            <x v="56"/>
            <x v="58"/>
          </reference>
          <reference field="14" count="1" selected="0">
            <x v="2"/>
          </reference>
        </references>
      </pivotArea>
    </format>
    <format dxfId="352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51">
      <pivotArea type="all" dataOnly="0" outline="0" fieldPosition="0"/>
    </format>
    <format dxfId="350">
      <pivotArea dataOnly="0" labelOnly="1" outline="0" fieldPosition="0">
        <references count="1">
          <reference field="14" count="0"/>
        </references>
      </pivotArea>
    </format>
    <format dxfId="349">
      <pivotArea dataOnly="0" labelOnly="1" outline="0" fieldPosition="0">
        <references count="1">
          <reference field="14" count="0" defaultSubtotal="1"/>
        </references>
      </pivotArea>
    </format>
    <format dxfId="348">
      <pivotArea dataOnly="0" labelOnly="1" grandRow="1" outline="0" fieldPosition="0"/>
    </format>
    <format dxfId="34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46">
      <pivotArea type="all" dataOnly="0" outline="0" fieldPosition="0"/>
    </format>
    <format dxfId="345">
      <pivotArea outline="0" collapsedLevelsAreSubtotals="1" fieldPosition="0"/>
    </format>
    <format dxfId="344">
      <pivotArea dataOnly="0" labelOnly="1" outline="0" fieldPosition="0">
        <references count="1">
          <reference field="14" count="0"/>
        </references>
      </pivotArea>
    </format>
    <format dxfId="343">
      <pivotArea dataOnly="0" labelOnly="1" outline="0" fieldPosition="0">
        <references count="1">
          <reference field="14" count="0" defaultSubtotal="1"/>
        </references>
      </pivotArea>
    </format>
    <format dxfId="342">
      <pivotArea dataOnly="0" labelOnly="1" grandRow="1" outline="0" fieldPosition="0"/>
    </format>
    <format dxfId="341">
      <pivotArea dataOnly="0" labelOnly="1" outline="0" fieldPosition="0">
        <references count="2">
          <reference field="1" count="10">
            <x v="27"/>
            <x v="30"/>
            <x v="33"/>
            <x v="34"/>
            <x v="35"/>
            <x v="36"/>
            <x v="37"/>
            <x v="38"/>
            <x v="49"/>
            <x v="57"/>
          </reference>
          <reference field="14" count="1" selected="0">
            <x v="0"/>
          </reference>
        </references>
      </pivotArea>
    </format>
    <format dxfId="340">
      <pivotArea dataOnly="0" labelOnly="1" outline="0" fieldPosition="0">
        <references count="2">
          <reference field="1" count="18">
            <x v="1"/>
            <x v="2"/>
            <x v="3"/>
            <x v="4"/>
            <x v="7"/>
            <x v="8"/>
            <x v="13"/>
            <x v="24"/>
            <x v="25"/>
            <x v="26"/>
            <x v="45"/>
            <x v="46"/>
            <x v="47"/>
            <x v="48"/>
            <x v="51"/>
            <x v="52"/>
            <x v="54"/>
            <x v="59"/>
          </reference>
          <reference field="14" count="1" selected="0">
            <x v="1"/>
          </reference>
        </references>
      </pivotArea>
    </format>
    <format dxfId="339">
      <pivotArea dataOnly="0" labelOnly="1" outline="0" fieldPosition="0">
        <references count="2">
          <reference field="1" count="32">
            <x v="0"/>
            <x v="5"/>
            <x v="6"/>
            <x v="9"/>
            <x v="10"/>
            <x v="11"/>
            <x v="12"/>
            <x v="14"/>
            <x v="15"/>
            <x v="16"/>
            <x v="17"/>
            <x v="18"/>
            <x v="19"/>
            <x v="20"/>
            <x v="21"/>
            <x v="22"/>
            <x v="23"/>
            <x v="28"/>
            <x v="29"/>
            <x v="31"/>
            <x v="32"/>
            <x v="39"/>
            <x v="40"/>
            <x v="41"/>
            <x v="42"/>
            <x v="43"/>
            <x v="44"/>
            <x v="50"/>
            <x v="53"/>
            <x v="55"/>
            <x v="56"/>
            <x v="58"/>
          </reference>
          <reference field="14" count="1" selected="0">
            <x v="2"/>
          </reference>
        </references>
      </pivotArea>
    </format>
    <format dxfId="33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37">
      <pivotArea dataOnly="0" labelOnly="1" outline="0" fieldPosition="0">
        <references count="1">
          <reference field="1" count="0"/>
        </references>
      </pivotArea>
    </format>
    <format dxfId="336">
      <pivotArea outline="0" collapsedLevelsAreSubtotals="1" fieldPosition="0"/>
    </format>
    <format dxfId="33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3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33">
      <pivotArea outline="0" collapsedLevelsAreSubtotals="1" fieldPosition="0"/>
    </format>
    <format dxfId="332">
      <pivotArea dataOnly="0" labelOnly="1" outline="0" fieldPosition="0">
        <references count="1">
          <reference field="14" count="0"/>
        </references>
      </pivotArea>
    </format>
    <format dxfId="331">
      <pivotArea dataOnly="0" labelOnly="1" outline="0" fieldPosition="0">
        <references count="1">
          <reference field="14" count="0" defaultSubtotal="1"/>
        </references>
      </pivotArea>
    </format>
    <format dxfId="330">
      <pivotArea dataOnly="0" labelOnly="1" grandRow="1" outline="0" fieldPosition="0"/>
    </format>
    <format dxfId="329">
      <pivotArea dataOnly="0" labelOnly="1" outline="0" fieldPosition="0">
        <references count="2">
          <reference field="1" count="10">
            <x v="27"/>
            <x v="30"/>
            <x v="33"/>
            <x v="34"/>
            <x v="35"/>
            <x v="36"/>
            <x v="37"/>
            <x v="38"/>
            <x v="49"/>
            <x v="57"/>
          </reference>
          <reference field="14" count="1" selected="0">
            <x v="0"/>
          </reference>
        </references>
      </pivotArea>
    </format>
    <format dxfId="328">
      <pivotArea dataOnly="0" labelOnly="1" outline="0" fieldPosition="0">
        <references count="2">
          <reference field="1" count="18">
            <x v="1"/>
            <x v="2"/>
            <x v="3"/>
            <x v="4"/>
            <x v="7"/>
            <x v="8"/>
            <x v="13"/>
            <x v="24"/>
            <x v="25"/>
            <x v="26"/>
            <x v="45"/>
            <x v="46"/>
            <x v="47"/>
            <x v="48"/>
            <x v="51"/>
            <x v="52"/>
            <x v="54"/>
            <x v="59"/>
          </reference>
          <reference field="14" count="1" selected="0">
            <x v="1"/>
          </reference>
        </references>
      </pivotArea>
    </format>
    <format dxfId="327">
      <pivotArea dataOnly="0" labelOnly="1" outline="0" fieldPosition="0">
        <references count="2">
          <reference field="1" count="32">
            <x v="0"/>
            <x v="5"/>
            <x v="6"/>
            <x v="9"/>
            <x v="10"/>
            <x v="11"/>
            <x v="12"/>
            <x v="14"/>
            <x v="15"/>
            <x v="16"/>
            <x v="17"/>
            <x v="18"/>
            <x v="19"/>
            <x v="20"/>
            <x v="21"/>
            <x v="22"/>
            <x v="23"/>
            <x v="28"/>
            <x v="29"/>
            <x v="31"/>
            <x v="32"/>
            <x v="39"/>
            <x v="40"/>
            <x v="41"/>
            <x v="42"/>
            <x v="43"/>
            <x v="44"/>
            <x v="50"/>
            <x v="53"/>
            <x v="55"/>
            <x v="56"/>
            <x v="58"/>
          </reference>
          <reference field="14" count="1" selected="0">
            <x v="2"/>
          </reference>
        </references>
      </pivotArea>
    </format>
    <format dxfId="326">
      <pivotArea dataOnly="0" labelOnly="1" outline="0" fieldPosition="0">
        <references count="1">
          <reference field="4294967294" count="1">
            <x v="0"/>
          </reference>
        </references>
      </pivotArea>
    </format>
  </formats>
  <conditionalFormats count="3">
    <conditionalFormat priority="3">
      <pivotAreas count="1">
        <pivotArea type="data" outline="0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1" count="10" selected="0">
              <x v="27"/>
              <x v="30"/>
              <x v="33"/>
              <x v="34"/>
              <x v="35"/>
              <x v="36"/>
              <x v="37"/>
              <x v="38"/>
              <x v="49"/>
              <x v="57"/>
            </reference>
            <reference field="1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1" count="18" selected="0">
              <x v="1"/>
              <x v="2"/>
              <x v="3"/>
              <x v="4"/>
              <x v="7"/>
              <x v="8"/>
              <x v="13"/>
              <x v="24"/>
              <x v="25"/>
              <x v="26"/>
              <x v="45"/>
              <x v="46"/>
              <x v="47"/>
              <x v="48"/>
              <x v="51"/>
              <x v="52"/>
              <x v="54"/>
              <x v="59"/>
            </reference>
            <reference field="14" count="1" selected="0">
              <x v="1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1" count="32" selected="0">
              <x v="0"/>
              <x v="5"/>
              <x v="6"/>
              <x v="9"/>
              <x v="10"/>
              <x v="11"/>
              <x v="12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8"/>
              <x v="29"/>
              <x v="31"/>
              <x v="32"/>
              <x v="39"/>
              <x v="40"/>
              <x v="41"/>
              <x v="42"/>
              <x v="43"/>
              <x v="44"/>
              <x v="50"/>
              <x v="53"/>
              <x v="55"/>
              <x v="56"/>
              <x v="58"/>
            </reference>
            <reference field="14" count="1" selected="0"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8"/>
  <sheetViews>
    <sheetView zoomScale="70" zoomScaleNormal="70" workbookViewId="0">
      <selection activeCell="A2" sqref="A2"/>
    </sheetView>
  </sheetViews>
  <sheetFormatPr defaultRowHeight="15" x14ac:dyDescent="0.25"/>
  <cols>
    <col min="1" max="1" width="37.7109375" style="5" customWidth="1"/>
    <col min="2" max="2" width="24" style="5" customWidth="1"/>
    <col min="3" max="3" width="23.5703125" style="5" customWidth="1"/>
    <col min="4" max="4" width="13.7109375" style="5" customWidth="1"/>
    <col min="5" max="5" width="27.5703125" style="5" customWidth="1"/>
    <col min="6" max="6" width="30.85546875" style="5" customWidth="1"/>
    <col min="7" max="7" width="25.42578125" style="5" customWidth="1"/>
    <col min="8" max="10" width="26.7109375" style="5" customWidth="1"/>
    <col min="11" max="11" width="27.28515625" style="5" customWidth="1"/>
    <col min="12" max="12" width="40.85546875" style="5" customWidth="1"/>
    <col min="13" max="13" width="29.7109375" style="5" bestFit="1" customWidth="1"/>
    <col min="14" max="14" width="29.7109375" style="42" bestFit="1" customWidth="1"/>
    <col min="15" max="15" width="15.7109375" style="3" customWidth="1"/>
    <col min="16" max="16384" width="9.140625" style="5"/>
  </cols>
  <sheetData>
    <row r="1" spans="1:15" ht="81" customHeight="1" x14ac:dyDescent="0.25">
      <c r="A1" s="41"/>
      <c r="B1" s="41"/>
      <c r="C1" s="62" t="s">
        <v>67</v>
      </c>
      <c r="D1" s="62"/>
      <c r="E1" s="62"/>
      <c r="F1" s="62"/>
      <c r="G1" s="62"/>
      <c r="H1" s="62"/>
      <c r="I1" s="62"/>
      <c r="J1" s="62"/>
      <c r="K1" s="62"/>
      <c r="L1" s="62"/>
      <c r="M1" s="63" t="s">
        <v>170</v>
      </c>
      <c r="N1" s="63"/>
      <c r="O1" s="45"/>
    </row>
    <row r="2" spans="1:15" ht="63.75" customHeight="1" x14ac:dyDescent="0.25">
      <c r="A2" s="14" t="s">
        <v>68</v>
      </c>
      <c r="B2" s="15" t="s">
        <v>73</v>
      </c>
      <c r="C2" s="14" t="s">
        <v>72</v>
      </c>
      <c r="D2" s="15" t="s">
        <v>0</v>
      </c>
      <c r="E2" s="16" t="s">
        <v>131</v>
      </c>
      <c r="F2" s="17" t="s">
        <v>1</v>
      </c>
      <c r="G2" s="16" t="s">
        <v>132</v>
      </c>
      <c r="H2" s="17" t="s">
        <v>2</v>
      </c>
      <c r="I2" s="16" t="s">
        <v>126</v>
      </c>
      <c r="J2" s="16" t="s">
        <v>3</v>
      </c>
      <c r="K2" s="16" t="s">
        <v>4</v>
      </c>
      <c r="L2" s="16" t="s">
        <v>133</v>
      </c>
      <c r="M2" s="16" t="s">
        <v>165</v>
      </c>
      <c r="N2" s="16" t="s">
        <v>182</v>
      </c>
      <c r="O2" s="16" t="s">
        <v>174</v>
      </c>
    </row>
    <row r="3" spans="1:15" ht="50.1" customHeight="1" x14ac:dyDescent="0.25">
      <c r="A3" s="18" t="s">
        <v>69</v>
      </c>
      <c r="B3" s="18" t="s">
        <v>7</v>
      </c>
      <c r="C3" s="18" t="s">
        <v>76</v>
      </c>
      <c r="D3" s="18" t="s">
        <v>8</v>
      </c>
      <c r="E3" s="19">
        <v>184086797.63999999</v>
      </c>
      <c r="F3" s="19">
        <v>266145111.93000001</v>
      </c>
      <c r="G3" s="19">
        <v>0</v>
      </c>
      <c r="H3" s="19">
        <v>0</v>
      </c>
      <c r="I3" s="19">
        <v>263173427.03</v>
      </c>
      <c r="J3" s="19">
        <v>0</v>
      </c>
      <c r="K3" s="19">
        <f t="shared" ref="K3:K34" si="0">SUM(E3:J3)</f>
        <v>713405336.60000002</v>
      </c>
      <c r="L3" s="19" t="s">
        <v>129</v>
      </c>
      <c r="M3" s="43">
        <v>40575</v>
      </c>
      <c r="N3" s="44">
        <v>6.4164383561643836</v>
      </c>
      <c r="O3" s="36" t="s">
        <v>173</v>
      </c>
    </row>
    <row r="4" spans="1:15" ht="50.1" customHeight="1" x14ac:dyDescent="0.25">
      <c r="A4" s="18" t="s">
        <v>80</v>
      </c>
      <c r="B4" s="18" t="s">
        <v>15</v>
      </c>
      <c r="C4" s="18" t="s">
        <v>76</v>
      </c>
      <c r="D4" s="18" t="s">
        <v>16</v>
      </c>
      <c r="E4" s="19">
        <v>89443874.280000001</v>
      </c>
      <c r="F4" s="20">
        <v>0</v>
      </c>
      <c r="G4" s="20">
        <v>0</v>
      </c>
      <c r="H4" s="19">
        <v>1762928.39</v>
      </c>
      <c r="I4" s="19">
        <v>6702017.71</v>
      </c>
      <c r="J4" s="19">
        <v>0</v>
      </c>
      <c r="K4" s="19">
        <f t="shared" si="0"/>
        <v>97908820.379999995</v>
      </c>
      <c r="L4" s="19" t="s">
        <v>136</v>
      </c>
      <c r="M4" s="43">
        <v>41852</v>
      </c>
      <c r="N4" s="44">
        <v>2.9178082191780823</v>
      </c>
      <c r="O4" s="36" t="s">
        <v>172</v>
      </c>
    </row>
    <row r="5" spans="1:15" ht="50.1" customHeight="1" x14ac:dyDescent="0.25">
      <c r="A5" s="18" t="s">
        <v>77</v>
      </c>
      <c r="B5" s="18" t="s">
        <v>12</v>
      </c>
      <c r="C5" s="18" t="s">
        <v>75</v>
      </c>
      <c r="D5" s="18" t="s">
        <v>8</v>
      </c>
      <c r="E5" s="22">
        <v>67881866.780000001</v>
      </c>
      <c r="F5" s="22">
        <v>13381307.609999999</v>
      </c>
      <c r="G5" s="22">
        <v>19887.3</v>
      </c>
      <c r="H5" s="22">
        <v>1279291.71</v>
      </c>
      <c r="I5" s="22">
        <v>46832334.920000002</v>
      </c>
      <c r="J5" s="19">
        <v>0</v>
      </c>
      <c r="K5" s="19">
        <f t="shared" si="0"/>
        <v>129394688.31999999</v>
      </c>
      <c r="L5" s="19" t="s">
        <v>130</v>
      </c>
      <c r="M5" s="43">
        <v>41244</v>
      </c>
      <c r="N5" s="44">
        <v>4.5835616438356164</v>
      </c>
      <c r="O5" s="36" t="s">
        <v>173</v>
      </c>
    </row>
    <row r="6" spans="1:15" ht="50.1" customHeight="1" x14ac:dyDescent="0.25">
      <c r="A6" s="21" t="s">
        <v>71</v>
      </c>
      <c r="B6" s="18" t="s">
        <v>11</v>
      </c>
      <c r="C6" s="18" t="s">
        <v>76</v>
      </c>
      <c r="D6" s="21" t="s">
        <v>10</v>
      </c>
      <c r="E6" s="19">
        <v>65963842.649999999</v>
      </c>
      <c r="F6" s="19">
        <v>168930973.69999999</v>
      </c>
      <c r="G6" s="19">
        <v>0</v>
      </c>
      <c r="H6" s="19">
        <v>1645609.67</v>
      </c>
      <c r="I6" s="19">
        <v>5244791.7</v>
      </c>
      <c r="J6" s="19">
        <v>0</v>
      </c>
      <c r="K6" s="19">
        <f t="shared" si="0"/>
        <v>241785217.71999997</v>
      </c>
      <c r="L6" s="19" t="s">
        <v>129</v>
      </c>
      <c r="M6" s="43">
        <v>41640</v>
      </c>
      <c r="N6" s="44">
        <v>3.4986301369863013</v>
      </c>
      <c r="O6" s="36" t="s">
        <v>172</v>
      </c>
    </row>
    <row r="7" spans="1:15" ht="50.1" customHeight="1" x14ac:dyDescent="0.25">
      <c r="A7" s="24" t="s">
        <v>79</v>
      </c>
      <c r="B7" s="24" t="s">
        <v>14</v>
      </c>
      <c r="C7" s="24" t="s">
        <v>76</v>
      </c>
      <c r="D7" s="24" t="s">
        <v>8</v>
      </c>
      <c r="E7" s="25">
        <v>62669749.850000001</v>
      </c>
      <c r="F7" s="25">
        <v>40749161.990000002</v>
      </c>
      <c r="G7" s="19">
        <v>0</v>
      </c>
      <c r="H7" s="25">
        <v>1290321.8899999999</v>
      </c>
      <c r="I7" s="25">
        <v>13316300.58</v>
      </c>
      <c r="J7" s="19">
        <v>0</v>
      </c>
      <c r="K7" s="25">
        <f t="shared" si="0"/>
        <v>118025534.31</v>
      </c>
      <c r="L7" s="25" t="s">
        <v>135</v>
      </c>
      <c r="M7" s="43">
        <v>41244</v>
      </c>
      <c r="N7" s="44">
        <v>4.5835616438356164</v>
      </c>
      <c r="O7" s="36" t="s">
        <v>173</v>
      </c>
    </row>
    <row r="8" spans="1:15" ht="50.1" customHeight="1" x14ac:dyDescent="0.25">
      <c r="A8" s="18" t="s">
        <v>81</v>
      </c>
      <c r="B8" s="18" t="s">
        <v>17</v>
      </c>
      <c r="C8" s="18" t="s">
        <v>76</v>
      </c>
      <c r="D8" s="18" t="s">
        <v>8</v>
      </c>
      <c r="E8" s="26">
        <v>50163169.530000001</v>
      </c>
      <c r="F8" s="26">
        <v>322839.19</v>
      </c>
      <c r="G8" s="26">
        <v>2962.36</v>
      </c>
      <c r="H8" s="26">
        <v>385213.59</v>
      </c>
      <c r="I8" s="26">
        <v>3043153.26</v>
      </c>
      <c r="J8" s="19">
        <v>0</v>
      </c>
      <c r="K8" s="19">
        <f t="shared" si="0"/>
        <v>53917337.93</v>
      </c>
      <c r="L8" s="19" t="s">
        <v>129</v>
      </c>
      <c r="M8" s="43">
        <v>41183</v>
      </c>
      <c r="N8" s="44">
        <v>4.7506849315068491</v>
      </c>
      <c r="O8" s="36" t="s">
        <v>173</v>
      </c>
    </row>
    <row r="9" spans="1:15" ht="50.1" customHeight="1" x14ac:dyDescent="0.25">
      <c r="A9" s="18" t="s">
        <v>85</v>
      </c>
      <c r="B9" s="18" t="s">
        <v>20</v>
      </c>
      <c r="C9" s="18" t="s">
        <v>76</v>
      </c>
      <c r="D9" s="18" t="s">
        <v>10</v>
      </c>
      <c r="E9" s="19">
        <v>30222987.350000001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f t="shared" si="0"/>
        <v>30222987.350000001</v>
      </c>
      <c r="L9" s="19" t="s">
        <v>129</v>
      </c>
      <c r="M9" s="43">
        <v>40603</v>
      </c>
      <c r="N9" s="44">
        <v>6.3397260273972602</v>
      </c>
      <c r="O9" s="36" t="s">
        <v>173</v>
      </c>
    </row>
    <row r="10" spans="1:15" ht="50.1" customHeight="1" x14ac:dyDescent="0.25">
      <c r="A10" s="18" t="s">
        <v>84</v>
      </c>
      <c r="B10" s="18" t="s">
        <v>19</v>
      </c>
      <c r="C10" s="18" t="s">
        <v>76</v>
      </c>
      <c r="D10" s="18" t="s">
        <v>8</v>
      </c>
      <c r="E10" s="19">
        <v>17639049.699999999</v>
      </c>
      <c r="F10" s="19">
        <v>8677695.3699999992</v>
      </c>
      <c r="G10" s="19">
        <v>46886.400000000001</v>
      </c>
      <c r="H10" s="19">
        <v>334174.13</v>
      </c>
      <c r="I10" s="19">
        <v>6641930.4199999999</v>
      </c>
      <c r="J10" s="19">
        <v>0</v>
      </c>
      <c r="K10" s="19">
        <f t="shared" si="0"/>
        <v>33339736.019999996</v>
      </c>
      <c r="L10" s="19" t="s">
        <v>129</v>
      </c>
      <c r="M10" s="43">
        <v>41395</v>
      </c>
      <c r="N10" s="44">
        <v>4.1698630136986301</v>
      </c>
      <c r="O10" s="36" t="s">
        <v>173</v>
      </c>
    </row>
    <row r="11" spans="1:15" ht="50.1" customHeight="1" x14ac:dyDescent="0.25">
      <c r="A11" s="18" t="s">
        <v>83</v>
      </c>
      <c r="B11" s="18" t="s">
        <v>18</v>
      </c>
      <c r="C11" s="18" t="s">
        <v>76</v>
      </c>
      <c r="D11" s="18" t="s">
        <v>8</v>
      </c>
      <c r="E11" s="19">
        <v>8429493.9900000002</v>
      </c>
      <c r="F11" s="19">
        <v>21894762.5</v>
      </c>
      <c r="G11" s="19">
        <v>23085.200000000001</v>
      </c>
      <c r="H11" s="19">
        <v>235556.48000000001</v>
      </c>
      <c r="I11" s="19">
        <v>3527684.84</v>
      </c>
      <c r="J11" s="19">
        <v>0</v>
      </c>
      <c r="K11" s="19">
        <f t="shared" si="0"/>
        <v>34110583.010000005</v>
      </c>
      <c r="L11" s="19" t="s">
        <v>137</v>
      </c>
      <c r="M11" s="43">
        <v>41365</v>
      </c>
      <c r="N11" s="44">
        <v>4.2520547945205482</v>
      </c>
      <c r="O11" s="36" t="s">
        <v>173</v>
      </c>
    </row>
    <row r="12" spans="1:15" ht="50.1" customHeight="1" x14ac:dyDescent="0.25">
      <c r="A12" s="18" t="s">
        <v>127</v>
      </c>
      <c r="B12" s="18" t="s">
        <v>5</v>
      </c>
      <c r="C12" s="18" t="s">
        <v>74</v>
      </c>
      <c r="D12" s="18" t="s">
        <v>6</v>
      </c>
      <c r="E12" s="19">
        <v>6783569.8799999999</v>
      </c>
      <c r="F12" s="19">
        <v>3518021.73</v>
      </c>
      <c r="G12" s="19">
        <v>2598.04</v>
      </c>
      <c r="H12" s="19">
        <v>113639.41</v>
      </c>
      <c r="I12" s="19">
        <v>621967.24</v>
      </c>
      <c r="J12" s="19">
        <v>0</v>
      </c>
      <c r="K12" s="19">
        <f t="shared" si="0"/>
        <v>11039796.299999999</v>
      </c>
      <c r="L12" s="19" t="s">
        <v>128</v>
      </c>
      <c r="M12" s="43">
        <v>41852</v>
      </c>
      <c r="N12" s="44">
        <v>2.9178082191780823</v>
      </c>
      <c r="O12" s="36" t="s">
        <v>172</v>
      </c>
    </row>
    <row r="13" spans="1:15" ht="50.1" customHeight="1" x14ac:dyDescent="0.25">
      <c r="A13" s="18" t="s">
        <v>88</v>
      </c>
      <c r="B13" s="18" t="s">
        <v>22</v>
      </c>
      <c r="C13" s="18" t="s">
        <v>75</v>
      </c>
      <c r="D13" s="18" t="s">
        <v>6</v>
      </c>
      <c r="E13" s="19">
        <v>5575224.4299999997</v>
      </c>
      <c r="F13" s="19">
        <v>349129.88</v>
      </c>
      <c r="G13" s="19">
        <v>0</v>
      </c>
      <c r="H13" s="19">
        <v>111854.77</v>
      </c>
      <c r="I13" s="19">
        <v>265082.73</v>
      </c>
      <c r="J13" s="19">
        <v>0</v>
      </c>
      <c r="K13" s="19">
        <f t="shared" si="0"/>
        <v>6301291.8099999987</v>
      </c>
      <c r="L13" s="19" t="s">
        <v>146</v>
      </c>
      <c r="M13" s="43">
        <v>41821</v>
      </c>
      <c r="N13" s="44">
        <v>3.0027397260273974</v>
      </c>
      <c r="O13" s="36" t="s">
        <v>172</v>
      </c>
    </row>
    <row r="14" spans="1:15" ht="50.1" customHeight="1" x14ac:dyDescent="0.25">
      <c r="A14" s="18" t="s">
        <v>91</v>
      </c>
      <c r="B14" s="18" t="s">
        <v>27</v>
      </c>
      <c r="C14" s="18" t="s">
        <v>76</v>
      </c>
      <c r="D14" s="18" t="s">
        <v>8</v>
      </c>
      <c r="E14" s="19">
        <v>2742445.63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f t="shared" si="0"/>
        <v>2742445.63</v>
      </c>
      <c r="L14" s="19" t="s">
        <v>137</v>
      </c>
      <c r="M14" s="43">
        <v>40695</v>
      </c>
      <c r="N14" s="44">
        <v>6.087671232876712</v>
      </c>
      <c r="O14" s="36" t="s">
        <v>173</v>
      </c>
    </row>
    <row r="15" spans="1:15" ht="50.1" customHeight="1" x14ac:dyDescent="0.25">
      <c r="A15" s="24" t="s">
        <v>139</v>
      </c>
      <c r="B15" s="24" t="s">
        <v>25</v>
      </c>
      <c r="C15" s="24" t="s">
        <v>74</v>
      </c>
      <c r="D15" s="24" t="s">
        <v>6</v>
      </c>
      <c r="E15" s="25">
        <v>2198008.4</v>
      </c>
      <c r="F15" s="25">
        <v>1027586.32</v>
      </c>
      <c r="G15" s="25">
        <v>2556.13</v>
      </c>
      <c r="H15" s="19">
        <v>0</v>
      </c>
      <c r="I15" s="19">
        <v>0</v>
      </c>
      <c r="J15" s="19">
        <v>0</v>
      </c>
      <c r="K15" s="25">
        <f t="shared" si="0"/>
        <v>3228150.8499999996</v>
      </c>
      <c r="L15" s="25" t="s">
        <v>143</v>
      </c>
      <c r="M15" s="43">
        <v>39539</v>
      </c>
      <c r="N15" s="44">
        <v>9.2547945205479447</v>
      </c>
      <c r="O15" s="36" t="s">
        <v>173</v>
      </c>
    </row>
    <row r="16" spans="1:15" ht="50.1" customHeight="1" x14ac:dyDescent="0.25">
      <c r="A16" s="18" t="s">
        <v>140</v>
      </c>
      <c r="B16" s="18" t="s">
        <v>26</v>
      </c>
      <c r="C16" s="18" t="s">
        <v>141</v>
      </c>
      <c r="D16" s="18" t="s">
        <v>16</v>
      </c>
      <c r="E16" s="19">
        <v>1779929.45</v>
      </c>
      <c r="F16" s="19">
        <v>773998.82</v>
      </c>
      <c r="G16" s="19">
        <v>1757.76</v>
      </c>
      <c r="H16" s="19">
        <v>32782.959999999999</v>
      </c>
      <c r="I16" s="19">
        <v>534812.35</v>
      </c>
      <c r="J16" s="19">
        <v>42425.29</v>
      </c>
      <c r="K16" s="19">
        <f t="shared" si="0"/>
        <v>3165706.63</v>
      </c>
      <c r="L16" s="19" t="s">
        <v>129</v>
      </c>
      <c r="M16" s="43">
        <v>41306</v>
      </c>
      <c r="N16" s="44">
        <v>4.4136986301369863</v>
      </c>
      <c r="O16" s="36" t="s">
        <v>173</v>
      </c>
    </row>
    <row r="17" spans="1:29" ht="50.1" customHeight="1" x14ac:dyDescent="0.25">
      <c r="A17" s="18" t="s">
        <v>144</v>
      </c>
      <c r="B17" s="18" t="s">
        <v>29</v>
      </c>
      <c r="C17" s="18" t="s">
        <v>74</v>
      </c>
      <c r="D17" s="18" t="s">
        <v>6</v>
      </c>
      <c r="E17" s="19">
        <v>1451349.81</v>
      </c>
      <c r="F17" s="19">
        <v>590640.68000000005</v>
      </c>
      <c r="G17" s="19">
        <v>1867.02</v>
      </c>
      <c r="H17" s="19">
        <v>24477.13</v>
      </c>
      <c r="I17" s="19">
        <v>128167.63</v>
      </c>
      <c r="J17" s="20">
        <v>0</v>
      </c>
      <c r="K17" s="19">
        <f t="shared" si="0"/>
        <v>2196502.27</v>
      </c>
      <c r="L17" s="19" t="s">
        <v>142</v>
      </c>
      <c r="M17" s="43">
        <v>41852</v>
      </c>
      <c r="N17" s="44">
        <v>2.9178082191780823</v>
      </c>
      <c r="O17" s="36" t="s">
        <v>172</v>
      </c>
    </row>
    <row r="18" spans="1:29" ht="50.1" customHeight="1" x14ac:dyDescent="0.25">
      <c r="A18" s="18" t="s">
        <v>93</v>
      </c>
      <c r="B18" s="18" t="s">
        <v>30</v>
      </c>
      <c r="C18" s="18" t="s">
        <v>76</v>
      </c>
      <c r="D18" s="18" t="s">
        <v>8</v>
      </c>
      <c r="E18" s="19">
        <v>872036.46</v>
      </c>
      <c r="F18" s="19">
        <v>720775.67</v>
      </c>
      <c r="G18" s="19">
        <v>9992.4</v>
      </c>
      <c r="H18" s="19">
        <v>359371.93</v>
      </c>
      <c r="I18" s="19">
        <v>23945.13</v>
      </c>
      <c r="J18" s="19">
        <v>0</v>
      </c>
      <c r="K18" s="19">
        <f t="shared" si="0"/>
        <v>1986121.5899999996</v>
      </c>
      <c r="L18" s="19" t="s">
        <v>137</v>
      </c>
      <c r="M18" s="43">
        <v>41456</v>
      </c>
      <c r="N18" s="44">
        <v>4.0027397260273974</v>
      </c>
      <c r="O18" s="36" t="s">
        <v>172</v>
      </c>
    </row>
    <row r="19" spans="1:29" ht="50.1" customHeight="1" x14ac:dyDescent="0.25">
      <c r="A19" s="18" t="s">
        <v>97</v>
      </c>
      <c r="B19" s="18" t="s">
        <v>34</v>
      </c>
      <c r="C19" s="18" t="s">
        <v>75</v>
      </c>
      <c r="D19" s="18" t="s">
        <v>6</v>
      </c>
      <c r="E19" s="19">
        <v>685514.52</v>
      </c>
      <c r="F19" s="19">
        <v>287818.39</v>
      </c>
      <c r="G19" s="19">
        <v>0</v>
      </c>
      <c r="H19" s="19">
        <v>0</v>
      </c>
      <c r="I19" s="19">
        <v>0</v>
      </c>
      <c r="J19" s="19">
        <v>0</v>
      </c>
      <c r="K19" s="19">
        <f t="shared" si="0"/>
        <v>973332.91</v>
      </c>
      <c r="L19" s="19" t="s">
        <v>137</v>
      </c>
      <c r="M19" s="43">
        <v>40817</v>
      </c>
      <c r="N19" s="44">
        <v>5.7534246575342465</v>
      </c>
      <c r="O19" s="36" t="s">
        <v>173</v>
      </c>
    </row>
    <row r="20" spans="1:29" ht="50.1" customHeight="1" x14ac:dyDescent="0.25">
      <c r="A20" s="24" t="s">
        <v>149</v>
      </c>
      <c r="B20" s="24" t="s">
        <v>39</v>
      </c>
      <c r="C20" s="24" t="s">
        <v>76</v>
      </c>
      <c r="D20" s="24" t="s">
        <v>10</v>
      </c>
      <c r="E20" s="25">
        <v>682464.08</v>
      </c>
      <c r="F20" s="25">
        <v>0</v>
      </c>
      <c r="G20" s="25">
        <v>3855.77</v>
      </c>
      <c r="H20" s="25">
        <v>0</v>
      </c>
      <c r="I20" s="25">
        <v>157659.04</v>
      </c>
      <c r="J20" s="19">
        <v>0</v>
      </c>
      <c r="K20" s="19">
        <f t="shared" si="0"/>
        <v>843978.89</v>
      </c>
      <c r="L20" s="25" t="s">
        <v>129</v>
      </c>
      <c r="M20" s="43">
        <v>41275</v>
      </c>
      <c r="N20" s="44">
        <v>4.4986301369863018</v>
      </c>
      <c r="O20" s="36" t="s">
        <v>173</v>
      </c>
    </row>
    <row r="21" spans="1:29" ht="50.1" customHeight="1" x14ac:dyDescent="0.25">
      <c r="A21" s="18" t="s">
        <v>87</v>
      </c>
      <c r="B21" s="18" t="s">
        <v>21</v>
      </c>
      <c r="C21" s="18" t="s">
        <v>75</v>
      </c>
      <c r="D21" s="18" t="s">
        <v>10</v>
      </c>
      <c r="E21" s="19">
        <v>675516.13</v>
      </c>
      <c r="F21" s="19">
        <v>8028773.2299999995</v>
      </c>
      <c r="G21" s="19">
        <v>1881.25</v>
      </c>
      <c r="H21" s="19">
        <v>0</v>
      </c>
      <c r="I21" s="19">
        <v>937367.62</v>
      </c>
      <c r="J21" s="19">
        <v>0</v>
      </c>
      <c r="K21" s="19">
        <f t="shared" si="0"/>
        <v>9643538.2299999986</v>
      </c>
      <c r="L21" s="19" t="s">
        <v>129</v>
      </c>
      <c r="M21" s="43">
        <v>39904</v>
      </c>
      <c r="N21" s="44">
        <v>8.2547945205479447</v>
      </c>
      <c r="O21" s="36" t="s">
        <v>173</v>
      </c>
      <c r="P21" s="4"/>
      <c r="Q21" s="4"/>
    </row>
    <row r="22" spans="1:29" ht="50.1" customHeight="1" x14ac:dyDescent="0.25">
      <c r="A22" s="24" t="s">
        <v>124</v>
      </c>
      <c r="B22" s="24" t="s">
        <v>35</v>
      </c>
      <c r="C22" s="27" t="s">
        <v>76</v>
      </c>
      <c r="D22" s="24" t="s">
        <v>6</v>
      </c>
      <c r="E22" s="28">
        <v>646791.91</v>
      </c>
      <c r="F22" s="25">
        <v>255757.07</v>
      </c>
      <c r="G22" s="19">
        <v>0</v>
      </c>
      <c r="H22" s="25">
        <v>12420.63</v>
      </c>
      <c r="I22" s="25">
        <v>33624.519999999997</v>
      </c>
      <c r="J22" s="25">
        <v>216.12</v>
      </c>
      <c r="K22" s="19">
        <f t="shared" si="0"/>
        <v>948810.25</v>
      </c>
      <c r="L22" s="25" t="s">
        <v>129</v>
      </c>
      <c r="M22" s="43">
        <v>41974</v>
      </c>
      <c r="N22" s="44">
        <v>2.5835616438356164</v>
      </c>
      <c r="O22" s="36" t="s">
        <v>172</v>
      </c>
    </row>
    <row r="23" spans="1:29" ht="50.1" customHeight="1" x14ac:dyDescent="0.25">
      <c r="A23" s="18" t="s">
        <v>100</v>
      </c>
      <c r="B23" s="18" t="s">
        <v>38</v>
      </c>
      <c r="C23" s="18" t="s">
        <v>76</v>
      </c>
      <c r="D23" s="18" t="s">
        <v>6</v>
      </c>
      <c r="E23" s="19">
        <v>527488.61</v>
      </c>
      <c r="F23" s="19">
        <v>206684.78</v>
      </c>
      <c r="G23" s="19">
        <v>2253.39</v>
      </c>
      <c r="H23" s="19">
        <v>17668.54</v>
      </c>
      <c r="I23" s="19">
        <v>83249.570000000007</v>
      </c>
      <c r="J23" s="19">
        <v>7425.17</v>
      </c>
      <c r="K23" s="19">
        <f t="shared" si="0"/>
        <v>844770.06000000017</v>
      </c>
      <c r="L23" s="19" t="s">
        <v>148</v>
      </c>
      <c r="M23" s="43">
        <v>41487</v>
      </c>
      <c r="N23" s="44">
        <v>3.9178082191780823</v>
      </c>
      <c r="O23" s="36" t="s">
        <v>172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ht="50.1" customHeight="1" x14ac:dyDescent="0.25">
      <c r="A24" s="18" t="s">
        <v>99</v>
      </c>
      <c r="B24" s="18" t="s">
        <v>37</v>
      </c>
      <c r="C24" s="18" t="s">
        <v>74</v>
      </c>
      <c r="D24" s="18" t="s">
        <v>6</v>
      </c>
      <c r="E24" s="19">
        <v>524208.72</v>
      </c>
      <c r="F24" s="19">
        <v>282793.13</v>
      </c>
      <c r="G24" s="19">
        <v>1525.04</v>
      </c>
      <c r="H24" s="19">
        <v>7985.56</v>
      </c>
      <c r="I24" s="19">
        <v>54571.74</v>
      </c>
      <c r="J24" s="20">
        <v>0</v>
      </c>
      <c r="K24" s="19">
        <f t="shared" si="0"/>
        <v>871084.19000000006</v>
      </c>
      <c r="L24" s="19" t="s">
        <v>128</v>
      </c>
      <c r="M24" s="43">
        <v>41852</v>
      </c>
      <c r="N24" s="44">
        <v>2.9178082191780823</v>
      </c>
      <c r="O24" s="36" t="s">
        <v>172</v>
      </c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 ht="50.1" customHeight="1" x14ac:dyDescent="0.25">
      <c r="A25" s="18" t="s">
        <v>103</v>
      </c>
      <c r="B25" s="18" t="s">
        <v>45</v>
      </c>
      <c r="C25" s="18" t="s">
        <v>76</v>
      </c>
      <c r="D25" s="18" t="s">
        <v>6</v>
      </c>
      <c r="E25" s="19">
        <v>492185.07</v>
      </c>
      <c r="F25" s="19">
        <v>8107.46</v>
      </c>
      <c r="G25" s="19">
        <v>257.47000000000003</v>
      </c>
      <c r="H25" s="19">
        <v>9885.8700000000008</v>
      </c>
      <c r="I25" s="19">
        <v>22887.77</v>
      </c>
      <c r="J25" s="19">
        <v>0</v>
      </c>
      <c r="K25" s="19">
        <f t="shared" si="0"/>
        <v>533323.64</v>
      </c>
      <c r="L25" s="19" t="s">
        <v>129</v>
      </c>
      <c r="M25" s="43">
        <v>41821</v>
      </c>
      <c r="N25" s="44">
        <v>3.0027397260273974</v>
      </c>
      <c r="O25" s="36" t="s">
        <v>172</v>
      </c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ht="50.1" customHeight="1" x14ac:dyDescent="0.25">
      <c r="A26" s="18" t="s">
        <v>150</v>
      </c>
      <c r="B26" s="18" t="s">
        <v>41</v>
      </c>
      <c r="C26" s="18" t="s">
        <v>75</v>
      </c>
      <c r="D26" s="18" t="s">
        <v>16</v>
      </c>
      <c r="E26" s="19">
        <v>463264.89</v>
      </c>
      <c r="F26" s="19">
        <v>7238.87</v>
      </c>
      <c r="G26" s="19">
        <v>0</v>
      </c>
      <c r="H26" s="19">
        <v>0</v>
      </c>
      <c r="I26" s="19">
        <v>114488.17</v>
      </c>
      <c r="J26" s="19">
        <v>36868.79</v>
      </c>
      <c r="K26" s="19">
        <f t="shared" si="0"/>
        <v>621860.72000000009</v>
      </c>
      <c r="L26" s="19" t="s">
        <v>151</v>
      </c>
      <c r="M26" s="43">
        <v>40969</v>
      </c>
      <c r="N26" s="44">
        <v>5.3369863013698629</v>
      </c>
      <c r="O26" s="36" t="s">
        <v>173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ht="50.1" customHeight="1" x14ac:dyDescent="0.25">
      <c r="A27" s="18" t="s">
        <v>102</v>
      </c>
      <c r="B27" s="18" t="s">
        <v>44</v>
      </c>
      <c r="C27" s="18" t="s">
        <v>76</v>
      </c>
      <c r="D27" s="18" t="s">
        <v>16</v>
      </c>
      <c r="E27" s="19">
        <v>457533.48</v>
      </c>
      <c r="F27" s="19">
        <v>77288.39</v>
      </c>
      <c r="G27" s="19">
        <v>2162.7600000000002</v>
      </c>
      <c r="H27" s="19">
        <v>0</v>
      </c>
      <c r="I27" s="19">
        <v>0</v>
      </c>
      <c r="J27" s="19">
        <v>0</v>
      </c>
      <c r="K27" s="19">
        <f t="shared" si="0"/>
        <v>536984.63</v>
      </c>
      <c r="L27" s="19" t="s">
        <v>137</v>
      </c>
      <c r="M27" s="43">
        <v>39448</v>
      </c>
      <c r="N27" s="44">
        <v>9.5041095890410965</v>
      </c>
      <c r="O27" s="36" t="s">
        <v>173</v>
      </c>
    </row>
    <row r="28" spans="1:29" ht="50.1" customHeight="1" x14ac:dyDescent="0.25">
      <c r="A28" s="18" t="s">
        <v>101</v>
      </c>
      <c r="B28" s="18" t="s">
        <v>40</v>
      </c>
      <c r="C28" s="18" t="s">
        <v>76</v>
      </c>
      <c r="D28" s="18" t="s">
        <v>6</v>
      </c>
      <c r="E28" s="19">
        <v>393625.58</v>
      </c>
      <c r="F28" s="19">
        <v>222304.87</v>
      </c>
      <c r="G28" s="19">
        <v>1787.64</v>
      </c>
      <c r="H28" s="19">
        <v>10894.42</v>
      </c>
      <c r="I28" s="19">
        <v>50350.07</v>
      </c>
      <c r="J28" s="19">
        <v>1500.63</v>
      </c>
      <c r="K28" s="19">
        <f t="shared" si="0"/>
        <v>680463.21</v>
      </c>
      <c r="L28" s="19" t="s">
        <v>129</v>
      </c>
      <c r="M28" s="43">
        <v>41518</v>
      </c>
      <c r="N28" s="44">
        <v>3.8328767123287673</v>
      </c>
      <c r="O28" s="36" t="s">
        <v>172</v>
      </c>
    </row>
    <row r="29" spans="1:29" ht="50.1" customHeight="1" x14ac:dyDescent="0.25">
      <c r="A29" s="18" t="s">
        <v>155</v>
      </c>
      <c r="B29" s="18" t="s">
        <v>48</v>
      </c>
      <c r="C29" s="18" t="s">
        <v>76</v>
      </c>
      <c r="D29" s="18" t="s">
        <v>6</v>
      </c>
      <c r="E29" s="19">
        <v>267149</v>
      </c>
      <c r="F29" s="19">
        <v>44794.9</v>
      </c>
      <c r="G29" s="19">
        <v>789.68</v>
      </c>
      <c r="H29" s="19">
        <v>5993.18</v>
      </c>
      <c r="I29" s="19">
        <v>16310.46</v>
      </c>
      <c r="J29" s="19">
        <v>0</v>
      </c>
      <c r="K29" s="19">
        <f t="shared" si="0"/>
        <v>335037.22000000003</v>
      </c>
      <c r="L29" s="19" t="s">
        <v>154</v>
      </c>
      <c r="M29" s="43">
        <v>41760</v>
      </c>
      <c r="N29" s="44">
        <v>3.1698630136986301</v>
      </c>
      <c r="O29" s="36" t="s">
        <v>172</v>
      </c>
    </row>
    <row r="30" spans="1:29" ht="50.1" customHeight="1" x14ac:dyDescent="0.25">
      <c r="A30" s="18" t="s">
        <v>107</v>
      </c>
      <c r="B30" s="18" t="s">
        <v>50</v>
      </c>
      <c r="C30" s="18" t="s">
        <v>76</v>
      </c>
      <c r="D30" s="18" t="s">
        <v>6</v>
      </c>
      <c r="E30" s="19">
        <v>226886.97</v>
      </c>
      <c r="F30" s="19">
        <v>53646.8</v>
      </c>
      <c r="G30" s="19">
        <v>1190.08</v>
      </c>
      <c r="H30" s="19">
        <v>6298.86</v>
      </c>
      <c r="I30" s="19">
        <v>24120.78</v>
      </c>
      <c r="J30" s="19">
        <v>1737.02</v>
      </c>
      <c r="K30" s="19">
        <f t="shared" si="0"/>
        <v>313880.51</v>
      </c>
      <c r="L30" s="19" t="s">
        <v>137</v>
      </c>
      <c r="M30" s="43">
        <v>41456</v>
      </c>
      <c r="N30" s="44">
        <v>4.0027397260273974</v>
      </c>
      <c r="O30" s="36" t="s">
        <v>172</v>
      </c>
    </row>
    <row r="31" spans="1:29" ht="50.1" customHeight="1" x14ac:dyDescent="0.25">
      <c r="A31" s="18" t="s">
        <v>105</v>
      </c>
      <c r="B31" s="18" t="s">
        <v>47</v>
      </c>
      <c r="C31" s="18" t="s">
        <v>76</v>
      </c>
      <c r="D31" s="18" t="s">
        <v>8</v>
      </c>
      <c r="E31" s="19">
        <v>226564.15</v>
      </c>
      <c r="F31" s="19">
        <v>0</v>
      </c>
      <c r="G31" s="19">
        <v>0</v>
      </c>
      <c r="H31" s="19">
        <v>4320.18</v>
      </c>
      <c r="I31" s="19">
        <v>116228.53</v>
      </c>
      <c r="J31" s="19">
        <v>26781.26</v>
      </c>
      <c r="K31" s="19">
        <f t="shared" si="0"/>
        <v>373894.12</v>
      </c>
      <c r="L31" s="19" t="s">
        <v>154</v>
      </c>
      <c r="M31" s="43">
        <v>40969</v>
      </c>
      <c r="N31" s="44">
        <v>5.3369863013698629</v>
      </c>
      <c r="O31" s="36" t="s">
        <v>173</v>
      </c>
    </row>
    <row r="32" spans="1:29" ht="50.1" customHeight="1" x14ac:dyDescent="0.25">
      <c r="A32" s="18" t="s">
        <v>106</v>
      </c>
      <c r="B32" s="18" t="s">
        <v>49</v>
      </c>
      <c r="C32" s="18" t="s">
        <v>75</v>
      </c>
      <c r="D32" s="18" t="s">
        <v>16</v>
      </c>
      <c r="E32" s="19">
        <v>215794.99</v>
      </c>
      <c r="F32" s="19">
        <v>114633.93</v>
      </c>
      <c r="G32" s="19">
        <v>0</v>
      </c>
      <c r="H32" s="19">
        <v>0</v>
      </c>
      <c r="I32" s="19">
        <v>0</v>
      </c>
      <c r="J32" s="19">
        <v>0</v>
      </c>
      <c r="K32" s="19">
        <f t="shared" si="0"/>
        <v>330428.92</v>
      </c>
      <c r="L32" s="19" t="s">
        <v>137</v>
      </c>
      <c r="M32" s="43">
        <v>39448</v>
      </c>
      <c r="N32" s="44">
        <v>9.5041095890410965</v>
      </c>
      <c r="O32" s="36" t="s">
        <v>173</v>
      </c>
    </row>
    <row r="33" spans="1:15" ht="50.1" customHeight="1" x14ac:dyDescent="0.25">
      <c r="A33" s="18" t="s">
        <v>110</v>
      </c>
      <c r="B33" s="18" t="s">
        <v>54</v>
      </c>
      <c r="C33" s="18" t="s">
        <v>76</v>
      </c>
      <c r="D33" s="18" t="s">
        <v>6</v>
      </c>
      <c r="E33" s="19">
        <v>78816.94</v>
      </c>
      <c r="F33" s="19">
        <v>17032.669999999998</v>
      </c>
      <c r="G33" s="19">
        <v>2224.38</v>
      </c>
      <c r="H33" s="19">
        <v>1682.45</v>
      </c>
      <c r="I33" s="19">
        <v>3621.94</v>
      </c>
      <c r="J33" s="19">
        <v>3004.99</v>
      </c>
      <c r="K33" s="19">
        <f t="shared" si="0"/>
        <v>106383.37000000001</v>
      </c>
      <c r="L33" s="19" t="s">
        <v>157</v>
      </c>
      <c r="M33" s="43">
        <v>41518</v>
      </c>
      <c r="N33" s="44">
        <v>3.8328767123287673</v>
      </c>
      <c r="O33" s="36" t="s">
        <v>172</v>
      </c>
    </row>
    <row r="34" spans="1:15" ht="50.1" customHeight="1" x14ac:dyDescent="0.25">
      <c r="A34" s="18" t="s">
        <v>112</v>
      </c>
      <c r="B34" s="18" t="s">
        <v>53</v>
      </c>
      <c r="C34" s="18" t="s">
        <v>76</v>
      </c>
      <c r="D34" s="18" t="s">
        <v>8</v>
      </c>
      <c r="E34" s="19">
        <v>36359.800000000003</v>
      </c>
      <c r="F34" s="19">
        <v>94335.93</v>
      </c>
      <c r="G34" s="19">
        <v>0</v>
      </c>
      <c r="H34" s="19">
        <v>712.98</v>
      </c>
      <c r="I34" s="19">
        <v>5911.59</v>
      </c>
      <c r="J34" s="19">
        <v>0</v>
      </c>
      <c r="K34" s="19">
        <f t="shared" si="0"/>
        <v>137320.29999999999</v>
      </c>
      <c r="L34" s="19" t="s">
        <v>137</v>
      </c>
      <c r="M34" s="43">
        <v>40787</v>
      </c>
      <c r="N34" s="44">
        <v>5.8356164383561646</v>
      </c>
      <c r="O34" s="36" t="s">
        <v>173</v>
      </c>
    </row>
    <row r="35" spans="1:15" ht="50.1" customHeight="1" x14ac:dyDescent="0.25">
      <c r="A35" s="18" t="s">
        <v>111</v>
      </c>
      <c r="B35" s="18" t="s">
        <v>51</v>
      </c>
      <c r="C35" s="18" t="s">
        <v>76</v>
      </c>
      <c r="D35" s="18" t="s">
        <v>6</v>
      </c>
      <c r="E35" s="19">
        <v>30138.06</v>
      </c>
      <c r="F35" s="19">
        <v>69727.12</v>
      </c>
      <c r="G35" s="23">
        <v>952.49</v>
      </c>
      <c r="H35" s="23">
        <v>942.85</v>
      </c>
      <c r="I35" s="19">
        <v>161932.62</v>
      </c>
      <c r="J35" s="23">
        <v>13687.15</v>
      </c>
      <c r="K35" s="19">
        <f t="shared" ref="K35:K66" si="1">SUM(E35:J35)</f>
        <v>277380.29000000004</v>
      </c>
      <c r="L35" s="19" t="s">
        <v>129</v>
      </c>
      <c r="M35" s="43">
        <v>41244</v>
      </c>
      <c r="N35" s="44">
        <v>4.5835616438356164</v>
      </c>
      <c r="O35" s="36" t="s">
        <v>173</v>
      </c>
    </row>
    <row r="36" spans="1:15" ht="50.1" customHeight="1" x14ac:dyDescent="0.25">
      <c r="A36" s="18" t="s">
        <v>78</v>
      </c>
      <c r="B36" s="18" t="s">
        <v>13</v>
      </c>
      <c r="C36" s="18" t="s">
        <v>76</v>
      </c>
      <c r="D36" s="18" t="s">
        <v>10</v>
      </c>
      <c r="E36" s="19">
        <v>0</v>
      </c>
      <c r="F36" s="23">
        <v>62444321.93</v>
      </c>
      <c r="G36" s="23">
        <v>18077.830000000002</v>
      </c>
      <c r="H36" s="23">
        <v>87.18</v>
      </c>
      <c r="I36" s="23">
        <v>60334252.939999998</v>
      </c>
      <c r="J36" s="19">
        <v>0</v>
      </c>
      <c r="K36" s="19">
        <f t="shared" si="1"/>
        <v>122796739.88</v>
      </c>
      <c r="L36" s="19" t="s">
        <v>129</v>
      </c>
      <c r="M36" s="43">
        <v>41214</v>
      </c>
      <c r="N36" s="44">
        <v>4.6657534246575345</v>
      </c>
      <c r="O36" s="36" t="s">
        <v>173</v>
      </c>
    </row>
    <row r="37" spans="1:15" ht="50.1" customHeight="1" x14ac:dyDescent="0.25">
      <c r="A37" s="18" t="s">
        <v>96</v>
      </c>
      <c r="B37" s="18" t="s">
        <v>33</v>
      </c>
      <c r="C37" s="18" t="s">
        <v>76</v>
      </c>
      <c r="D37" s="18" t="s">
        <v>10</v>
      </c>
      <c r="E37" s="19">
        <v>0</v>
      </c>
      <c r="F37" s="19">
        <v>1058660.8999999999</v>
      </c>
      <c r="G37" s="26">
        <v>13783.27</v>
      </c>
      <c r="H37" s="19">
        <v>0</v>
      </c>
      <c r="I37" s="19">
        <v>0</v>
      </c>
      <c r="J37" s="19">
        <v>0</v>
      </c>
      <c r="K37" s="19">
        <f t="shared" si="1"/>
        <v>1072444.17</v>
      </c>
      <c r="L37" s="19" t="s">
        <v>145</v>
      </c>
      <c r="M37" s="43">
        <v>40817</v>
      </c>
      <c r="N37" s="44">
        <v>5.7534246575342465</v>
      </c>
      <c r="O37" s="36" t="s">
        <v>173</v>
      </c>
    </row>
    <row r="38" spans="1:15" ht="50.1" customHeight="1" x14ac:dyDescent="0.25">
      <c r="A38" s="18" t="s">
        <v>113</v>
      </c>
      <c r="B38" s="18" t="s">
        <v>56</v>
      </c>
      <c r="C38" s="18" t="s">
        <v>76</v>
      </c>
      <c r="D38" s="18" t="s">
        <v>8</v>
      </c>
      <c r="E38" s="19">
        <v>0</v>
      </c>
      <c r="F38" s="19">
        <v>52044.07</v>
      </c>
      <c r="G38" s="19">
        <v>9383.9500000000007</v>
      </c>
      <c r="H38" s="19">
        <v>9.6300000000000008</v>
      </c>
      <c r="I38" s="19">
        <v>30.38</v>
      </c>
      <c r="J38" s="19">
        <v>0</v>
      </c>
      <c r="K38" s="19">
        <f t="shared" si="1"/>
        <v>61468.03</v>
      </c>
      <c r="L38" s="19" t="s">
        <v>129</v>
      </c>
      <c r="M38" s="43">
        <v>41518</v>
      </c>
      <c r="N38" s="44">
        <v>3.8328767123287673</v>
      </c>
      <c r="O38" s="36" t="s">
        <v>172</v>
      </c>
    </row>
    <row r="39" spans="1:15" ht="50.1" customHeight="1" x14ac:dyDescent="0.25">
      <c r="A39" s="18" t="s">
        <v>104</v>
      </c>
      <c r="B39" s="18" t="s">
        <v>46</v>
      </c>
      <c r="C39" s="18" t="s">
        <v>76</v>
      </c>
      <c r="D39" s="18" t="s">
        <v>8</v>
      </c>
      <c r="E39" s="19">
        <v>0</v>
      </c>
      <c r="F39" s="19">
        <v>249744.78</v>
      </c>
      <c r="G39" s="26">
        <v>6829.76</v>
      </c>
      <c r="H39" s="26">
        <v>253008.99</v>
      </c>
      <c r="I39" s="19">
        <v>0</v>
      </c>
      <c r="J39" s="19">
        <v>0</v>
      </c>
      <c r="K39" s="19">
        <f t="shared" si="1"/>
        <v>509583.53</v>
      </c>
      <c r="L39" s="19" t="s">
        <v>137</v>
      </c>
      <c r="M39" s="43">
        <v>40210</v>
      </c>
      <c r="N39" s="44">
        <v>7.4164383561643836</v>
      </c>
      <c r="O39" s="36" t="s">
        <v>173</v>
      </c>
    </row>
    <row r="40" spans="1:15" ht="50.1" customHeight="1" x14ac:dyDescent="0.25">
      <c r="A40" s="18" t="s">
        <v>158</v>
      </c>
      <c r="B40" s="18" t="s">
        <v>55</v>
      </c>
      <c r="C40" s="18" t="s">
        <v>76</v>
      </c>
      <c r="D40" s="18" t="s">
        <v>6</v>
      </c>
      <c r="E40" s="19">
        <v>0</v>
      </c>
      <c r="F40" s="19">
        <v>0</v>
      </c>
      <c r="G40" s="19">
        <v>2960.1</v>
      </c>
      <c r="H40" s="19">
        <v>0</v>
      </c>
      <c r="I40" s="19">
        <v>46547.83</v>
      </c>
      <c r="J40" s="19">
        <v>658.29</v>
      </c>
      <c r="K40" s="19">
        <f t="shared" si="1"/>
        <v>50166.22</v>
      </c>
      <c r="L40" s="19" t="s">
        <v>129</v>
      </c>
      <c r="M40" s="43">
        <v>41061</v>
      </c>
      <c r="N40" s="44">
        <v>5.0849315068493155</v>
      </c>
      <c r="O40" s="36" t="s">
        <v>173</v>
      </c>
    </row>
    <row r="41" spans="1:15" ht="50.1" customHeight="1" x14ac:dyDescent="0.25">
      <c r="A41" s="18" t="s">
        <v>90</v>
      </c>
      <c r="B41" s="18" t="s">
        <v>27</v>
      </c>
      <c r="C41" s="18" t="s">
        <v>76</v>
      </c>
      <c r="D41" s="18" t="s">
        <v>8</v>
      </c>
      <c r="E41" s="19">
        <v>0</v>
      </c>
      <c r="F41" s="19">
        <v>3084178.77</v>
      </c>
      <c r="G41" s="19">
        <v>2621.95</v>
      </c>
      <c r="H41" s="19">
        <v>0</v>
      </c>
      <c r="I41" s="19">
        <v>0</v>
      </c>
      <c r="J41" s="19">
        <v>0</v>
      </c>
      <c r="K41" s="19">
        <f t="shared" si="1"/>
        <v>3086800.72</v>
      </c>
      <c r="L41" s="19" t="s">
        <v>137</v>
      </c>
      <c r="M41" s="43">
        <v>40695</v>
      </c>
      <c r="N41" s="44">
        <v>6.087671232876712</v>
      </c>
      <c r="O41" s="36" t="s">
        <v>173</v>
      </c>
    </row>
    <row r="42" spans="1:15" ht="50.1" customHeight="1" x14ac:dyDescent="0.25">
      <c r="A42" s="18" t="s">
        <v>138</v>
      </c>
      <c r="B42" s="18" t="s">
        <v>24</v>
      </c>
      <c r="C42" s="18" t="s">
        <v>75</v>
      </c>
      <c r="D42" s="18" t="s">
        <v>10</v>
      </c>
      <c r="E42" s="19">
        <v>0</v>
      </c>
      <c r="F42" s="19">
        <v>930814.87</v>
      </c>
      <c r="G42" s="19">
        <v>2285.36</v>
      </c>
      <c r="H42" s="19">
        <v>0</v>
      </c>
      <c r="I42" s="19">
        <v>0</v>
      </c>
      <c r="J42" s="19">
        <v>2658153.27</v>
      </c>
      <c r="K42" s="19">
        <f t="shared" si="1"/>
        <v>3591253.5</v>
      </c>
      <c r="L42" s="19" t="s">
        <v>129</v>
      </c>
      <c r="M42" s="43">
        <v>41306</v>
      </c>
      <c r="N42" s="44">
        <v>4.4136986301369863</v>
      </c>
      <c r="O42" s="36" t="s">
        <v>173</v>
      </c>
    </row>
    <row r="43" spans="1:15" ht="50.1" customHeight="1" x14ac:dyDescent="0.25">
      <c r="A43" s="18" t="s">
        <v>94</v>
      </c>
      <c r="B43" s="18" t="s">
        <v>31</v>
      </c>
      <c r="C43" s="18" t="s">
        <v>76</v>
      </c>
      <c r="D43" s="18" t="s">
        <v>16</v>
      </c>
      <c r="E43" s="19">
        <v>0</v>
      </c>
      <c r="F43" s="19">
        <v>0</v>
      </c>
      <c r="G43" s="19">
        <v>1796.98</v>
      </c>
      <c r="H43" s="19">
        <v>0</v>
      </c>
      <c r="I43" s="19">
        <v>11520.63</v>
      </c>
      <c r="J43" s="19">
        <v>2442.9299999999998</v>
      </c>
      <c r="K43" s="19">
        <f t="shared" si="1"/>
        <v>15760.539999999999</v>
      </c>
      <c r="L43" s="19" t="s">
        <v>129</v>
      </c>
      <c r="M43" s="43">
        <v>40909</v>
      </c>
      <c r="N43" s="44">
        <v>5.5013698630136982</v>
      </c>
      <c r="O43" s="36" t="s">
        <v>173</v>
      </c>
    </row>
    <row r="44" spans="1:15" ht="50.1" customHeight="1" x14ac:dyDescent="0.25">
      <c r="A44" s="39" t="s">
        <v>120</v>
      </c>
      <c r="B44" s="33" t="s">
        <v>65</v>
      </c>
      <c r="C44" s="40" t="s">
        <v>74</v>
      </c>
      <c r="D44" s="37" t="s">
        <v>6</v>
      </c>
      <c r="E44" s="19">
        <v>0</v>
      </c>
      <c r="F44" s="38">
        <v>0</v>
      </c>
      <c r="G44" s="38">
        <v>1346.16</v>
      </c>
      <c r="H44" s="38">
        <v>1064.67</v>
      </c>
      <c r="I44" s="38">
        <v>0</v>
      </c>
      <c r="J44" s="38">
        <v>1903.3</v>
      </c>
      <c r="K44" s="19">
        <f t="shared" si="1"/>
        <v>4314.13</v>
      </c>
      <c r="L44" s="19" t="s">
        <v>128</v>
      </c>
      <c r="M44" s="43">
        <v>42248</v>
      </c>
      <c r="N44" s="44">
        <v>1.832876712328767</v>
      </c>
      <c r="O44" s="36" t="s">
        <v>171</v>
      </c>
    </row>
    <row r="45" spans="1:15" ht="50.1" customHeight="1" x14ac:dyDescent="0.25">
      <c r="A45" s="39" t="s">
        <v>122</v>
      </c>
      <c r="B45" s="33" t="s">
        <v>66</v>
      </c>
      <c r="C45" s="36" t="s">
        <v>76</v>
      </c>
      <c r="D45" s="37" t="s">
        <v>6</v>
      </c>
      <c r="E45" s="19">
        <v>0</v>
      </c>
      <c r="F45" s="38">
        <v>734645.58</v>
      </c>
      <c r="G45" s="38">
        <v>438.1</v>
      </c>
      <c r="H45" s="38">
        <v>28828.69</v>
      </c>
      <c r="I45" s="38">
        <v>0</v>
      </c>
      <c r="J45" s="38">
        <v>41237.550000000003</v>
      </c>
      <c r="K45" s="19">
        <f t="shared" si="1"/>
        <v>805149.91999999993</v>
      </c>
      <c r="L45" s="19" t="s">
        <v>129</v>
      </c>
      <c r="M45" s="43">
        <v>42278</v>
      </c>
      <c r="N45" s="44">
        <v>1.7506849315068493</v>
      </c>
      <c r="O45" s="36" t="s">
        <v>171</v>
      </c>
    </row>
    <row r="46" spans="1:15" ht="50.1" customHeight="1" x14ac:dyDescent="0.25">
      <c r="A46" s="18" t="s">
        <v>92</v>
      </c>
      <c r="B46" s="18" t="s">
        <v>28</v>
      </c>
      <c r="C46" s="18" t="s">
        <v>76</v>
      </c>
      <c r="D46" s="18" t="s">
        <v>6</v>
      </c>
      <c r="E46" s="19">
        <v>0</v>
      </c>
      <c r="F46" s="19">
        <v>425646.72</v>
      </c>
      <c r="G46" s="19">
        <v>291.67</v>
      </c>
      <c r="H46" s="19">
        <v>2261.02</v>
      </c>
      <c r="I46" s="19">
        <v>1774395.03</v>
      </c>
      <c r="J46" s="19">
        <v>19794.09</v>
      </c>
      <c r="K46" s="19">
        <f t="shared" si="1"/>
        <v>2222388.5299999998</v>
      </c>
      <c r="L46" s="19" t="s">
        <v>129</v>
      </c>
      <c r="M46" s="43">
        <v>41244</v>
      </c>
      <c r="N46" s="44">
        <v>4.5835616438356164</v>
      </c>
      <c r="O46" s="36" t="s">
        <v>173</v>
      </c>
    </row>
    <row r="47" spans="1:15" ht="50.1" customHeight="1" x14ac:dyDescent="0.25">
      <c r="A47" s="18" t="s">
        <v>109</v>
      </c>
      <c r="B47" s="18" t="s">
        <v>52</v>
      </c>
      <c r="C47" s="18" t="s">
        <v>76</v>
      </c>
      <c r="D47" s="18" t="s">
        <v>8</v>
      </c>
      <c r="E47" s="19">
        <v>0</v>
      </c>
      <c r="F47" s="19">
        <v>106715.83</v>
      </c>
      <c r="G47" s="19">
        <v>274.68</v>
      </c>
      <c r="H47" s="19">
        <v>5.57</v>
      </c>
      <c r="I47" s="19">
        <v>47106.11</v>
      </c>
      <c r="J47" s="19">
        <v>0</v>
      </c>
      <c r="K47" s="19">
        <f t="shared" si="1"/>
        <v>154102.19</v>
      </c>
      <c r="L47" s="19" t="s">
        <v>129</v>
      </c>
      <c r="M47" s="43">
        <v>41395</v>
      </c>
      <c r="N47" s="44">
        <v>4.1698630136986301</v>
      </c>
      <c r="O47" s="36" t="s">
        <v>173</v>
      </c>
    </row>
    <row r="48" spans="1:15" ht="50.1" customHeight="1" x14ac:dyDescent="0.25">
      <c r="A48" s="29" t="s">
        <v>125</v>
      </c>
      <c r="B48" s="29" t="s">
        <v>42</v>
      </c>
      <c r="C48" s="24" t="s">
        <v>75</v>
      </c>
      <c r="D48" s="30" t="s">
        <v>6</v>
      </c>
      <c r="E48" s="19">
        <v>0</v>
      </c>
      <c r="F48" s="28">
        <v>500768.01</v>
      </c>
      <c r="G48" s="28">
        <v>238.21</v>
      </c>
      <c r="H48" s="28">
        <v>32260.880000000001</v>
      </c>
      <c r="I48" s="28">
        <v>71767.649999999994</v>
      </c>
      <c r="J48" s="19">
        <v>0</v>
      </c>
      <c r="K48" s="19">
        <f t="shared" si="1"/>
        <v>605034.75</v>
      </c>
      <c r="L48" s="25" t="s">
        <v>152</v>
      </c>
      <c r="M48" s="43">
        <v>41974</v>
      </c>
      <c r="N48" s="44">
        <v>2.5835616438356164</v>
      </c>
      <c r="O48" s="36" t="s">
        <v>172</v>
      </c>
    </row>
    <row r="49" spans="1:15" ht="50.1" customHeight="1" x14ac:dyDescent="0.25">
      <c r="A49" s="24" t="s">
        <v>115</v>
      </c>
      <c r="B49" s="33" t="s">
        <v>59</v>
      </c>
      <c r="C49" s="33" t="s">
        <v>76</v>
      </c>
      <c r="D49" s="34" t="s">
        <v>58</v>
      </c>
      <c r="E49" s="19">
        <v>0</v>
      </c>
      <c r="F49" s="35">
        <v>3786660.03</v>
      </c>
      <c r="G49" s="35">
        <v>0</v>
      </c>
      <c r="H49" s="35">
        <v>0</v>
      </c>
      <c r="I49" s="35">
        <v>418519764.5</v>
      </c>
      <c r="J49" s="19">
        <v>0</v>
      </c>
      <c r="K49" s="19">
        <f t="shared" si="1"/>
        <v>422306424.52999997</v>
      </c>
      <c r="L49" s="25" t="s">
        <v>129</v>
      </c>
      <c r="M49" s="43">
        <v>42370</v>
      </c>
      <c r="N49" s="44">
        <v>1.4986301369863013</v>
      </c>
      <c r="O49" s="36" t="s">
        <v>171</v>
      </c>
    </row>
    <row r="50" spans="1:15" ht="50.1" customHeight="1" x14ac:dyDescent="0.25">
      <c r="A50" s="39" t="s">
        <v>118</v>
      </c>
      <c r="B50" s="33" t="s">
        <v>63</v>
      </c>
      <c r="C50" s="36" t="s">
        <v>76</v>
      </c>
      <c r="D50" s="37" t="s">
        <v>58</v>
      </c>
      <c r="E50" s="19">
        <v>0</v>
      </c>
      <c r="F50" s="38">
        <v>3786660.81</v>
      </c>
      <c r="G50" s="35">
        <v>0</v>
      </c>
      <c r="H50" s="35">
        <v>0</v>
      </c>
      <c r="I50" s="38">
        <v>418519711.91000003</v>
      </c>
      <c r="J50" s="19">
        <v>0</v>
      </c>
      <c r="K50" s="19">
        <f t="shared" si="1"/>
        <v>422306372.72000003</v>
      </c>
      <c r="L50" s="19" t="s">
        <v>129</v>
      </c>
      <c r="M50" s="43">
        <v>42370</v>
      </c>
      <c r="N50" s="44">
        <v>1.4986301369863013</v>
      </c>
      <c r="O50" s="36" t="s">
        <v>171</v>
      </c>
    </row>
    <row r="51" spans="1:15" ht="50.1" customHeight="1" x14ac:dyDescent="0.25">
      <c r="A51" s="18" t="s">
        <v>116</v>
      </c>
      <c r="B51" s="33" t="s">
        <v>60</v>
      </c>
      <c r="C51" s="36" t="s">
        <v>76</v>
      </c>
      <c r="D51" s="37" t="s">
        <v>58</v>
      </c>
      <c r="E51" s="19">
        <v>0</v>
      </c>
      <c r="F51" s="38">
        <v>3786661.2</v>
      </c>
      <c r="G51" s="35">
        <v>0</v>
      </c>
      <c r="H51" s="35">
        <v>0</v>
      </c>
      <c r="I51" s="38">
        <v>418519683</v>
      </c>
      <c r="J51" s="19">
        <v>0</v>
      </c>
      <c r="K51" s="19">
        <f t="shared" si="1"/>
        <v>422306344.19999999</v>
      </c>
      <c r="L51" s="19" t="s">
        <v>129</v>
      </c>
      <c r="M51" s="43">
        <v>42370</v>
      </c>
      <c r="N51" s="44">
        <v>1.4986301369863013</v>
      </c>
      <c r="O51" s="36" t="s">
        <v>171</v>
      </c>
    </row>
    <row r="52" spans="1:15" ht="50.1" customHeight="1" x14ac:dyDescent="0.25">
      <c r="A52" s="18" t="s">
        <v>117</v>
      </c>
      <c r="B52" s="33" t="s">
        <v>61</v>
      </c>
      <c r="C52" s="36" t="s">
        <v>76</v>
      </c>
      <c r="D52" s="37" t="s">
        <v>62</v>
      </c>
      <c r="E52" s="19">
        <v>0</v>
      </c>
      <c r="F52" s="38">
        <v>2590263.2799999998</v>
      </c>
      <c r="G52" s="35">
        <v>0</v>
      </c>
      <c r="H52" s="35">
        <v>0</v>
      </c>
      <c r="I52" s="38">
        <v>417323314.38</v>
      </c>
      <c r="J52" s="19">
        <v>0</v>
      </c>
      <c r="K52" s="19">
        <f t="shared" si="1"/>
        <v>419913577.65999997</v>
      </c>
      <c r="L52" s="19" t="s">
        <v>129</v>
      </c>
      <c r="M52" s="43">
        <v>42370</v>
      </c>
      <c r="N52" s="44">
        <v>1.4986301369863013</v>
      </c>
      <c r="O52" s="36" t="s">
        <v>171</v>
      </c>
    </row>
    <row r="53" spans="1:15" ht="50.1" customHeight="1" x14ac:dyDescent="0.25">
      <c r="A53" s="18" t="s">
        <v>160</v>
      </c>
      <c r="B53" s="18" t="s">
        <v>161</v>
      </c>
      <c r="C53" s="18" t="s">
        <v>76</v>
      </c>
      <c r="D53" s="18" t="s">
        <v>58</v>
      </c>
      <c r="E53" s="19">
        <v>0</v>
      </c>
      <c r="F53" s="19">
        <v>414733021.80000001</v>
      </c>
      <c r="G53" s="35">
        <v>0</v>
      </c>
      <c r="H53" s="35">
        <v>0</v>
      </c>
      <c r="I53" s="19">
        <v>3786661.2</v>
      </c>
      <c r="J53" s="19">
        <v>0</v>
      </c>
      <c r="K53" s="19">
        <f t="shared" si="1"/>
        <v>418519683</v>
      </c>
      <c r="L53" s="25" t="s">
        <v>129</v>
      </c>
      <c r="M53" s="43">
        <v>42370</v>
      </c>
      <c r="N53" s="44">
        <v>1.4986301369863013</v>
      </c>
      <c r="O53" s="36" t="s">
        <v>171</v>
      </c>
    </row>
    <row r="54" spans="1:15" ht="50.1" customHeight="1" x14ac:dyDescent="0.25">
      <c r="A54" s="39" t="s">
        <v>119</v>
      </c>
      <c r="B54" s="33" t="s">
        <v>64</v>
      </c>
      <c r="C54" s="36" t="s">
        <v>76</v>
      </c>
      <c r="D54" s="37" t="s">
        <v>58</v>
      </c>
      <c r="E54" s="19">
        <v>0</v>
      </c>
      <c r="F54" s="38">
        <v>3710175.11</v>
      </c>
      <c r="G54" s="35">
        <v>0</v>
      </c>
      <c r="H54" s="35">
        <v>0</v>
      </c>
      <c r="I54" s="38">
        <v>410569883.28000003</v>
      </c>
      <c r="J54" s="19">
        <v>0</v>
      </c>
      <c r="K54" s="19">
        <f t="shared" si="1"/>
        <v>414280058.39000005</v>
      </c>
      <c r="L54" s="19" t="s">
        <v>129</v>
      </c>
      <c r="M54" s="43">
        <v>42370</v>
      </c>
      <c r="N54" s="44">
        <v>1.4986301369863013</v>
      </c>
      <c r="O54" s="36" t="s">
        <v>171</v>
      </c>
    </row>
    <row r="55" spans="1:15" ht="50.1" customHeight="1" x14ac:dyDescent="0.25">
      <c r="A55" s="18" t="s">
        <v>70</v>
      </c>
      <c r="B55" s="18" t="s">
        <v>9</v>
      </c>
      <c r="C55" s="18" t="s">
        <v>76</v>
      </c>
      <c r="D55" s="18" t="s">
        <v>10</v>
      </c>
      <c r="E55" s="19">
        <v>0</v>
      </c>
      <c r="F55" s="19">
        <v>360580143.19999999</v>
      </c>
      <c r="G55" s="35">
        <v>0</v>
      </c>
      <c r="H55" s="35">
        <v>0</v>
      </c>
      <c r="I55" s="19">
        <v>4570986.0199999996</v>
      </c>
      <c r="J55" s="19">
        <v>0</v>
      </c>
      <c r="K55" s="19">
        <f t="shared" si="1"/>
        <v>365151129.21999997</v>
      </c>
      <c r="L55" s="19" t="s">
        <v>129</v>
      </c>
      <c r="M55" s="43">
        <v>41456</v>
      </c>
      <c r="N55" s="44">
        <v>4.0027397260273974</v>
      </c>
      <c r="O55" s="36" t="s">
        <v>172</v>
      </c>
    </row>
    <row r="56" spans="1:15" ht="50.1" customHeight="1" x14ac:dyDescent="0.25">
      <c r="A56" s="18" t="s">
        <v>82</v>
      </c>
      <c r="B56" s="18" t="s">
        <v>134</v>
      </c>
      <c r="C56" s="18" t="s">
        <v>76</v>
      </c>
      <c r="D56" s="18" t="s">
        <v>10</v>
      </c>
      <c r="E56" s="19">
        <v>0</v>
      </c>
      <c r="F56" s="19">
        <v>0</v>
      </c>
      <c r="G56" s="19">
        <v>0</v>
      </c>
      <c r="H56" s="23">
        <v>38999957.810000002</v>
      </c>
      <c r="I56" s="19">
        <v>0</v>
      </c>
      <c r="J56" s="19">
        <v>0</v>
      </c>
      <c r="K56" s="19">
        <f t="shared" si="1"/>
        <v>38999957.810000002</v>
      </c>
      <c r="L56" s="19" t="s">
        <v>129</v>
      </c>
      <c r="M56" s="43">
        <v>41000</v>
      </c>
      <c r="N56" s="44">
        <v>5.2520547945205482</v>
      </c>
      <c r="O56" s="36" t="s">
        <v>173</v>
      </c>
    </row>
    <row r="57" spans="1:15" ht="50.1" customHeight="1" x14ac:dyDescent="0.25">
      <c r="A57" s="39" t="s">
        <v>123</v>
      </c>
      <c r="B57" s="33" t="s">
        <v>121</v>
      </c>
      <c r="C57" s="18" t="s">
        <v>141</v>
      </c>
      <c r="D57" s="37" t="s">
        <v>58</v>
      </c>
      <c r="E57" s="19">
        <v>0</v>
      </c>
      <c r="F57" s="38">
        <v>0</v>
      </c>
      <c r="G57" s="38">
        <v>0</v>
      </c>
      <c r="H57" s="38">
        <v>0</v>
      </c>
      <c r="I57" s="38">
        <v>0</v>
      </c>
      <c r="J57" s="38">
        <v>17648611.219999999</v>
      </c>
      <c r="K57" s="19">
        <f t="shared" si="1"/>
        <v>17648611.219999999</v>
      </c>
      <c r="L57" s="19" t="s">
        <v>128</v>
      </c>
      <c r="M57" s="43">
        <v>42339</v>
      </c>
      <c r="N57" s="44">
        <v>1.5835616438356164</v>
      </c>
      <c r="O57" s="36" t="s">
        <v>171</v>
      </c>
    </row>
    <row r="58" spans="1:15" ht="50.1" customHeight="1" x14ac:dyDescent="0.25">
      <c r="A58" s="18" t="s">
        <v>86</v>
      </c>
      <c r="B58" s="18" t="s">
        <v>20</v>
      </c>
      <c r="C58" s="18" t="s">
        <v>76</v>
      </c>
      <c r="D58" s="18" t="s">
        <v>10</v>
      </c>
      <c r="E58" s="19">
        <v>0</v>
      </c>
      <c r="F58" s="19">
        <v>14272.94</v>
      </c>
      <c r="G58" s="38">
        <v>0</v>
      </c>
      <c r="H58" s="38">
        <v>0</v>
      </c>
      <c r="I58" s="19">
        <v>9652962.7100000009</v>
      </c>
      <c r="J58" s="19">
        <v>0</v>
      </c>
      <c r="K58" s="19">
        <f t="shared" si="1"/>
        <v>9667235.6500000004</v>
      </c>
      <c r="L58" s="19" t="s">
        <v>129</v>
      </c>
      <c r="M58" s="43">
        <v>40603</v>
      </c>
      <c r="N58" s="44">
        <v>6.3397260273972602</v>
      </c>
      <c r="O58" s="36" t="s">
        <v>173</v>
      </c>
    </row>
    <row r="59" spans="1:15" ht="50.1" customHeight="1" x14ac:dyDescent="0.25">
      <c r="A59" s="18" t="s">
        <v>89</v>
      </c>
      <c r="B59" s="18" t="s">
        <v>22</v>
      </c>
      <c r="C59" s="18" t="s">
        <v>75</v>
      </c>
      <c r="D59" s="18" t="s">
        <v>8</v>
      </c>
      <c r="E59" s="19">
        <v>0</v>
      </c>
      <c r="F59" s="26">
        <v>5974090.0300000003</v>
      </c>
      <c r="G59" s="19">
        <v>0</v>
      </c>
      <c r="H59" s="26">
        <v>1788.12</v>
      </c>
      <c r="I59" s="26">
        <v>1562.58</v>
      </c>
      <c r="J59" s="19">
        <v>0</v>
      </c>
      <c r="K59" s="19">
        <f t="shared" si="1"/>
        <v>5977440.7300000004</v>
      </c>
      <c r="L59" s="19" t="s">
        <v>128</v>
      </c>
      <c r="M59" s="43">
        <v>41821</v>
      </c>
      <c r="N59" s="44">
        <v>3.0027397260273974</v>
      </c>
      <c r="O59" s="36" t="s">
        <v>172</v>
      </c>
    </row>
    <row r="60" spans="1:15" ht="50.1" customHeight="1" x14ac:dyDescent="0.25">
      <c r="A60" s="24" t="s">
        <v>159</v>
      </c>
      <c r="B60" s="24" t="s">
        <v>23</v>
      </c>
      <c r="C60" s="24" t="s">
        <v>75</v>
      </c>
      <c r="D60" s="24" t="s">
        <v>10</v>
      </c>
      <c r="E60" s="19">
        <v>0</v>
      </c>
      <c r="F60" s="19">
        <v>0</v>
      </c>
      <c r="G60" s="19">
        <v>0</v>
      </c>
      <c r="H60" s="19">
        <v>0</v>
      </c>
      <c r="I60" s="25">
        <v>4608987.53</v>
      </c>
      <c r="J60" s="19">
        <v>0</v>
      </c>
      <c r="K60" s="25">
        <f t="shared" si="1"/>
        <v>4608987.53</v>
      </c>
      <c r="L60" s="25" t="s">
        <v>137</v>
      </c>
      <c r="M60" s="43">
        <v>41275</v>
      </c>
      <c r="N60" s="44">
        <v>4.4986301369863018</v>
      </c>
      <c r="O60" s="36" t="s">
        <v>173</v>
      </c>
    </row>
    <row r="61" spans="1:15" ht="50.1" customHeight="1" x14ac:dyDescent="0.25">
      <c r="A61" s="18" t="s">
        <v>95</v>
      </c>
      <c r="B61" s="18" t="s">
        <v>32</v>
      </c>
      <c r="C61" s="18" t="s">
        <v>76</v>
      </c>
      <c r="D61" s="18" t="s">
        <v>8</v>
      </c>
      <c r="E61" s="19">
        <v>0</v>
      </c>
      <c r="F61" s="19">
        <v>1282786.73</v>
      </c>
      <c r="G61" s="19">
        <v>0</v>
      </c>
      <c r="H61" s="19">
        <v>0</v>
      </c>
      <c r="I61" s="19">
        <v>0</v>
      </c>
      <c r="J61" s="19">
        <v>0</v>
      </c>
      <c r="K61" s="19">
        <f t="shared" si="1"/>
        <v>1282786.73</v>
      </c>
      <c r="L61" s="19" t="s">
        <v>137</v>
      </c>
      <c r="M61" s="43">
        <v>39508</v>
      </c>
      <c r="N61" s="44">
        <v>9.3397260273972602</v>
      </c>
      <c r="O61" s="36" t="s">
        <v>173</v>
      </c>
    </row>
    <row r="62" spans="1:15" ht="50.1" customHeight="1" x14ac:dyDescent="0.25">
      <c r="A62" s="18" t="s">
        <v>98</v>
      </c>
      <c r="B62" s="18" t="s">
        <v>36</v>
      </c>
      <c r="C62" s="18" t="s">
        <v>75</v>
      </c>
      <c r="D62" s="18" t="s">
        <v>10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26">
        <v>920468.94</v>
      </c>
      <c r="K62" s="19">
        <f t="shared" si="1"/>
        <v>920468.94</v>
      </c>
      <c r="L62" s="19" t="s">
        <v>147</v>
      </c>
      <c r="M62" s="43">
        <v>42461</v>
      </c>
      <c r="N62" s="44">
        <v>1.2493150684931507</v>
      </c>
      <c r="O62" s="36" t="s">
        <v>171</v>
      </c>
    </row>
    <row r="63" spans="1:15" ht="50.1" customHeight="1" x14ac:dyDescent="0.25">
      <c r="A63" s="24" t="s">
        <v>162</v>
      </c>
      <c r="B63" s="24" t="s">
        <v>163</v>
      </c>
      <c r="C63" s="24" t="s">
        <v>76</v>
      </c>
      <c r="D63" s="24" t="s">
        <v>8</v>
      </c>
      <c r="E63" s="19">
        <v>0</v>
      </c>
      <c r="F63" s="19">
        <v>0</v>
      </c>
      <c r="G63" s="19">
        <v>0</v>
      </c>
      <c r="H63" s="19">
        <v>0</v>
      </c>
      <c r="I63" s="25">
        <v>777335.58</v>
      </c>
      <c r="J63" s="19">
        <v>0</v>
      </c>
      <c r="K63" s="19">
        <f t="shared" si="1"/>
        <v>777335.58</v>
      </c>
      <c r="L63" s="25" t="s">
        <v>137</v>
      </c>
      <c r="M63" s="43">
        <v>41000</v>
      </c>
      <c r="N63" s="44">
        <v>5.2520547945205482</v>
      </c>
      <c r="O63" s="36" t="s">
        <v>173</v>
      </c>
    </row>
    <row r="64" spans="1:15" ht="50.1" customHeight="1" x14ac:dyDescent="0.25">
      <c r="A64" s="24" t="s">
        <v>153</v>
      </c>
      <c r="B64" s="24" t="s">
        <v>43</v>
      </c>
      <c r="C64" s="27" t="s">
        <v>76</v>
      </c>
      <c r="D64" s="24" t="s">
        <v>6</v>
      </c>
      <c r="E64" s="19">
        <v>0</v>
      </c>
      <c r="F64" s="31">
        <v>549464.59</v>
      </c>
      <c r="G64" s="19">
        <v>0</v>
      </c>
      <c r="H64" s="19">
        <v>0</v>
      </c>
      <c r="I64" s="19">
        <v>0</v>
      </c>
      <c r="J64" s="19">
        <v>0</v>
      </c>
      <c r="K64" s="19">
        <f t="shared" si="1"/>
        <v>549464.59</v>
      </c>
      <c r="L64" s="25" t="s">
        <v>128</v>
      </c>
      <c r="M64" s="43">
        <v>41699</v>
      </c>
      <c r="N64" s="44">
        <v>3.3369863013698629</v>
      </c>
      <c r="O64" s="36" t="s">
        <v>172</v>
      </c>
    </row>
    <row r="65" spans="1:15" ht="50.1" customHeight="1" x14ac:dyDescent="0.25">
      <c r="A65" s="18" t="s">
        <v>108</v>
      </c>
      <c r="B65" s="18" t="s">
        <v>5</v>
      </c>
      <c r="C65" s="32" t="s">
        <v>74</v>
      </c>
      <c r="D65" s="18" t="s">
        <v>6</v>
      </c>
      <c r="E65" s="19">
        <v>0</v>
      </c>
      <c r="F65" s="26">
        <v>132283.1</v>
      </c>
      <c r="G65" s="19">
        <v>0</v>
      </c>
      <c r="H65" s="19">
        <v>0</v>
      </c>
      <c r="I65" s="26">
        <v>41673.300000000003</v>
      </c>
      <c r="J65" s="19">
        <v>0</v>
      </c>
      <c r="K65" s="19">
        <f t="shared" si="1"/>
        <v>173956.40000000002</v>
      </c>
      <c r="L65" s="19" t="s">
        <v>156</v>
      </c>
      <c r="M65" s="43">
        <v>41852</v>
      </c>
      <c r="N65" s="44">
        <v>2.9178082191780823</v>
      </c>
      <c r="O65" s="36" t="s">
        <v>172</v>
      </c>
    </row>
    <row r="66" spans="1:15" ht="50.1" customHeight="1" x14ac:dyDescent="0.25">
      <c r="A66" s="18" t="s">
        <v>114</v>
      </c>
      <c r="B66" s="18" t="s">
        <v>57</v>
      </c>
      <c r="C66" s="18" t="s">
        <v>76</v>
      </c>
      <c r="D66" s="18" t="s">
        <v>8</v>
      </c>
      <c r="E66" s="19">
        <v>0</v>
      </c>
      <c r="F66" s="19">
        <v>0</v>
      </c>
      <c r="G66" s="19">
        <v>1509.01</v>
      </c>
      <c r="H66" s="19">
        <v>0</v>
      </c>
      <c r="I66" s="19">
        <v>83703.240000000005</v>
      </c>
      <c r="J66" s="19">
        <v>7708.43</v>
      </c>
      <c r="K66" s="19">
        <v>92920.68</v>
      </c>
      <c r="L66" s="19" t="s">
        <v>129</v>
      </c>
      <c r="M66" s="43">
        <v>41183</v>
      </c>
      <c r="N66" s="44">
        <v>4.7506849315068491</v>
      </c>
      <c r="O66" s="36" t="s">
        <v>173</v>
      </c>
    </row>
    <row r="67" spans="1:15" ht="40.5" customHeight="1" x14ac:dyDescent="0.25">
      <c r="A67" s="6"/>
      <c r="B67" s="7"/>
      <c r="C67" s="3"/>
      <c r="D67" s="8"/>
      <c r="E67" s="9"/>
      <c r="F67" s="9"/>
      <c r="G67" s="9"/>
      <c r="H67" s="9"/>
      <c r="I67" s="9"/>
      <c r="J67" s="9"/>
      <c r="K67" s="10"/>
      <c r="L67" s="10"/>
    </row>
    <row r="68" spans="1:15" ht="40.5" customHeight="1" x14ac:dyDescent="0.25">
      <c r="A68" s="6"/>
      <c r="B68" s="59" t="s">
        <v>4</v>
      </c>
      <c r="C68" s="60"/>
      <c r="D68" s="61"/>
      <c r="E68" s="11">
        <f t="shared" ref="E68:K68" si="2">SUM(E3:E66)</f>
        <v>604533698.73000002</v>
      </c>
      <c r="F68" s="12">
        <f t="shared" si="2"/>
        <v>1407366967.2099998</v>
      </c>
      <c r="G68" s="12">
        <f t="shared" si="2"/>
        <v>192309.59000000003</v>
      </c>
      <c r="H68" s="12">
        <f t="shared" si="2"/>
        <v>46973300.140000001</v>
      </c>
      <c r="I68" s="12">
        <f t="shared" si="2"/>
        <v>2521099789.7599998</v>
      </c>
      <c r="J68" s="12">
        <f t="shared" si="2"/>
        <v>21434624.440000001</v>
      </c>
      <c r="K68" s="13">
        <f t="shared" si="2"/>
        <v>4601600689.869998</v>
      </c>
      <c r="L68" s="66"/>
    </row>
  </sheetData>
  <sortState ref="A3:O66">
    <sortCondition descending="1" ref="E3:E66"/>
    <sortCondition descending="1" ref="G3:G66"/>
    <sortCondition descending="1" ref="K3:K66"/>
    <sortCondition ref="O3:O66"/>
  </sortState>
  <mergeCells count="3">
    <mergeCell ref="B68:D68"/>
    <mergeCell ref="C1:L1"/>
    <mergeCell ref="M1:N1"/>
  </mergeCells>
  <pageMargins left="0.511811024" right="0.511811024" top="0.78740157499999996" bottom="0.78740157499999996" header="0.31496062000000002" footer="0.31496062000000002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showGridLines="0" tabSelected="1" workbookViewId="0">
      <selection sqref="A1:B1"/>
    </sheetView>
  </sheetViews>
  <sheetFormatPr defaultRowHeight="15" x14ac:dyDescent="0.25"/>
  <cols>
    <col min="1" max="1" width="15.85546875" style="2" bestFit="1" customWidth="1"/>
    <col min="2" max="2" width="22.5703125" style="2" customWidth="1"/>
    <col min="3" max="3" width="13.28515625" style="2" customWidth="1"/>
    <col min="4" max="4" width="14.85546875" style="2" customWidth="1"/>
    <col min="5" max="5" width="14.28515625" style="2" customWidth="1"/>
    <col min="6" max="6" width="15.85546875" style="2" customWidth="1"/>
    <col min="7" max="7" width="14.5703125" style="2" customWidth="1"/>
    <col min="8" max="8" width="11.5703125" style="2" customWidth="1"/>
    <col min="9" max="9" width="12.7109375" style="2" customWidth="1"/>
    <col min="10" max="10" width="19.5703125" style="2" customWidth="1"/>
    <col min="11" max="16" width="14.42578125" style="2" customWidth="1"/>
    <col min="17" max="16384" width="9.140625" style="2"/>
  </cols>
  <sheetData>
    <row r="1" spans="1:9" ht="33.75" customHeight="1" x14ac:dyDescent="0.25">
      <c r="A1" s="64" t="s">
        <v>184</v>
      </c>
      <c r="B1" s="64"/>
      <c r="D1" s="64" t="s">
        <v>185</v>
      </c>
      <c r="E1" s="64"/>
      <c r="F1" s="64"/>
      <c r="G1" s="64"/>
    </row>
    <row r="2" spans="1:9" ht="2.25" customHeight="1" x14ac:dyDescent="0.25"/>
    <row r="3" spans="1:9" ht="2.25" customHeight="1" x14ac:dyDescent="0.25"/>
    <row r="4" spans="1:9" s="46" customFormat="1" x14ac:dyDescent="0.25">
      <c r="A4" s="67" t="s">
        <v>178</v>
      </c>
      <c r="B4" s="53"/>
      <c r="D4" s="55"/>
      <c r="E4" s="67" t="s">
        <v>167</v>
      </c>
      <c r="F4" s="48"/>
      <c r="G4" s="54"/>
    </row>
    <row r="5" spans="1:9" s="46" customFormat="1" ht="45" x14ac:dyDescent="0.25">
      <c r="A5" s="67" t="s">
        <v>174</v>
      </c>
      <c r="B5" s="48" t="s">
        <v>166</v>
      </c>
      <c r="D5" s="67" t="s">
        <v>174</v>
      </c>
      <c r="E5" s="51" t="s">
        <v>168</v>
      </c>
      <c r="F5" s="51" t="s">
        <v>169</v>
      </c>
      <c r="G5" s="52" t="s">
        <v>166</v>
      </c>
    </row>
    <row r="6" spans="1:9" x14ac:dyDescent="0.25">
      <c r="A6" s="48" t="s">
        <v>171</v>
      </c>
      <c r="B6" s="49">
        <v>2539011004.7099996</v>
      </c>
      <c r="D6" s="48" t="s">
        <v>171</v>
      </c>
      <c r="E6" s="49">
        <v>0</v>
      </c>
      <c r="F6" s="49">
        <v>1784.2600000000002</v>
      </c>
      <c r="G6" s="50">
        <f>GETPIVOTDATA("Soma de MCP",$D$4,"FAIXA/ANO","[0- 2]")+GETPIVOTDATA("Soma de CONTRIBUIÇÃO ASSOCIATIVA",$D$4,"FAIXA/ANO","[0- 2]")</f>
        <v>1784.2600000000002</v>
      </c>
    </row>
    <row r="7" spans="1:9" x14ac:dyDescent="0.25">
      <c r="A7" s="48" t="s">
        <v>172</v>
      </c>
      <c r="B7" s="49">
        <v>738369996.23999989</v>
      </c>
      <c r="D7" s="48" t="s">
        <v>172</v>
      </c>
      <c r="E7" s="49">
        <v>173247050.31000003</v>
      </c>
      <c r="F7" s="49">
        <v>34107.300000000003</v>
      </c>
      <c r="G7" s="50">
        <f>GETPIVOTDATA("Soma de MCP",$D$4,"FAIXA/ANO","]2 - 4]")+GETPIVOTDATA("Soma de CONTRIBUIÇÃO ASSOCIATIVA",$D$4,"FAIXA/ANO","]2 - 4]")</f>
        <v>173281157.61000004</v>
      </c>
    </row>
    <row r="8" spans="1:9" x14ac:dyDescent="0.25">
      <c r="A8" s="48" t="s">
        <v>173</v>
      </c>
      <c r="B8" s="49">
        <v>1324219688.9200006</v>
      </c>
      <c r="D8" s="48" t="s">
        <v>173</v>
      </c>
      <c r="E8" s="49">
        <v>431286648.4199999</v>
      </c>
      <c r="F8" s="49">
        <v>156418.03000000003</v>
      </c>
      <c r="G8" s="50">
        <f>GETPIVOTDATA("Soma de MCP",$D$4,"FAIXA/ANO","]4 - 10]")+GETPIVOTDATA("Soma de CONTRIBUIÇÃO ASSOCIATIVA",$D$4,"FAIXA/ANO","]4 - 10]")</f>
        <v>431443066.44999987</v>
      </c>
    </row>
    <row r="9" spans="1:9" x14ac:dyDescent="0.25">
      <c r="A9" s="48" t="s">
        <v>164</v>
      </c>
      <c r="B9" s="49">
        <v>4601600689.8699999</v>
      </c>
      <c r="D9" s="48" t="s">
        <v>164</v>
      </c>
      <c r="E9" s="49">
        <v>604533698.7299999</v>
      </c>
      <c r="F9" s="49">
        <v>192309.59000000003</v>
      </c>
      <c r="G9" s="50">
        <f>GETPIVOTDATA("Soma de CONTRIBUIÇÃO ASSOCIATIVA",$D$4)+GETPIVOTDATA("Soma de MCP",$D$4)</f>
        <v>604726008.31999993</v>
      </c>
    </row>
    <row r="12" spans="1:9" x14ac:dyDescent="0.25">
      <c r="A12" s="65" t="s">
        <v>186</v>
      </c>
      <c r="B12" s="65"/>
      <c r="C12" s="65"/>
      <c r="D12" s="65"/>
      <c r="E12" s="65"/>
      <c r="F12" s="65"/>
      <c r="G12" s="65"/>
      <c r="H12" s="65"/>
      <c r="I12" s="65"/>
    </row>
    <row r="13" spans="1:9" ht="3.75" customHeight="1" x14ac:dyDescent="0.25"/>
    <row r="14" spans="1:9" ht="3.75" customHeight="1" x14ac:dyDescent="0.25"/>
    <row r="15" spans="1:9" x14ac:dyDescent="0.25">
      <c r="C15" s="1" t="s">
        <v>167</v>
      </c>
    </row>
    <row r="16" spans="1:9" ht="45" x14ac:dyDescent="0.25">
      <c r="A16" s="1" t="s">
        <v>174</v>
      </c>
      <c r="B16" s="1" t="s">
        <v>73</v>
      </c>
      <c r="C16" s="47" t="s">
        <v>168</v>
      </c>
      <c r="D16" s="47" t="s">
        <v>169</v>
      </c>
      <c r="E16" s="48" t="s">
        <v>179</v>
      </c>
      <c r="F16" s="48" t="s">
        <v>180</v>
      </c>
      <c r="G16" s="48" t="s">
        <v>183</v>
      </c>
      <c r="H16" s="48" t="s">
        <v>181</v>
      </c>
      <c r="I16" s="48" t="s">
        <v>178</v>
      </c>
    </row>
    <row r="17" spans="1:9" x14ac:dyDescent="0.25">
      <c r="A17" s="56" t="s">
        <v>171</v>
      </c>
      <c r="B17" s="57" t="s">
        <v>65</v>
      </c>
      <c r="C17" s="58">
        <v>0</v>
      </c>
      <c r="D17" s="58">
        <v>1346.16</v>
      </c>
      <c r="E17" s="58">
        <v>0</v>
      </c>
      <c r="F17" s="58">
        <v>1064.67</v>
      </c>
      <c r="G17" s="58">
        <v>0</v>
      </c>
      <c r="H17" s="58">
        <v>1903.3</v>
      </c>
      <c r="I17" s="58">
        <v>4314.13</v>
      </c>
    </row>
    <row r="18" spans="1:9" x14ac:dyDescent="0.25">
      <c r="A18" s="56"/>
      <c r="B18" s="57" t="s">
        <v>66</v>
      </c>
      <c r="C18" s="58">
        <v>0</v>
      </c>
      <c r="D18" s="58">
        <v>438.1</v>
      </c>
      <c r="E18" s="58">
        <v>734645.58</v>
      </c>
      <c r="F18" s="58">
        <v>28828.69</v>
      </c>
      <c r="G18" s="58">
        <v>0</v>
      </c>
      <c r="H18" s="58">
        <v>41237.550000000003</v>
      </c>
      <c r="I18" s="58">
        <v>805149.91999999993</v>
      </c>
    </row>
    <row r="19" spans="1:9" x14ac:dyDescent="0.25">
      <c r="A19" s="56"/>
      <c r="B19" s="57" t="s">
        <v>161</v>
      </c>
      <c r="C19" s="58">
        <v>0</v>
      </c>
      <c r="D19" s="58">
        <v>0</v>
      </c>
      <c r="E19" s="58">
        <v>414733021.80000001</v>
      </c>
      <c r="F19" s="58">
        <v>0</v>
      </c>
      <c r="G19" s="58">
        <v>3786661.2</v>
      </c>
      <c r="H19" s="58">
        <v>0</v>
      </c>
      <c r="I19" s="58">
        <v>418519683</v>
      </c>
    </row>
    <row r="20" spans="1:9" x14ac:dyDescent="0.25">
      <c r="A20" s="56"/>
      <c r="B20" s="57" t="s">
        <v>61</v>
      </c>
      <c r="C20" s="58">
        <v>0</v>
      </c>
      <c r="D20" s="58">
        <v>0</v>
      </c>
      <c r="E20" s="58">
        <v>2590263.2799999998</v>
      </c>
      <c r="F20" s="58">
        <v>0</v>
      </c>
      <c r="G20" s="58">
        <v>417323314.38</v>
      </c>
      <c r="H20" s="58">
        <v>0</v>
      </c>
      <c r="I20" s="58">
        <v>419913577.65999997</v>
      </c>
    </row>
    <row r="21" spans="1:9" x14ac:dyDescent="0.25">
      <c r="A21" s="56"/>
      <c r="B21" s="57" t="s">
        <v>64</v>
      </c>
      <c r="C21" s="58">
        <v>0</v>
      </c>
      <c r="D21" s="58">
        <v>0</v>
      </c>
      <c r="E21" s="58">
        <v>3710175.11</v>
      </c>
      <c r="F21" s="58">
        <v>0</v>
      </c>
      <c r="G21" s="58">
        <v>410569883.28000003</v>
      </c>
      <c r="H21" s="58">
        <v>0</v>
      </c>
      <c r="I21" s="58">
        <v>414280058.39000005</v>
      </c>
    </row>
    <row r="22" spans="1:9" x14ac:dyDescent="0.25">
      <c r="A22" s="56"/>
      <c r="B22" s="57" t="s">
        <v>59</v>
      </c>
      <c r="C22" s="58">
        <v>0</v>
      </c>
      <c r="D22" s="58">
        <v>0</v>
      </c>
      <c r="E22" s="58">
        <v>3786660.03</v>
      </c>
      <c r="F22" s="58">
        <v>0</v>
      </c>
      <c r="G22" s="58">
        <v>418519764.5</v>
      </c>
      <c r="H22" s="58">
        <v>0</v>
      </c>
      <c r="I22" s="58">
        <v>422306424.52999997</v>
      </c>
    </row>
    <row r="23" spans="1:9" x14ac:dyDescent="0.25">
      <c r="A23" s="56"/>
      <c r="B23" s="57" t="s">
        <v>36</v>
      </c>
      <c r="C23" s="58">
        <v>0</v>
      </c>
      <c r="D23" s="58">
        <v>0</v>
      </c>
      <c r="E23" s="58">
        <v>0</v>
      </c>
      <c r="F23" s="58">
        <v>0</v>
      </c>
      <c r="G23" s="58">
        <v>0</v>
      </c>
      <c r="H23" s="58">
        <v>920468.94</v>
      </c>
      <c r="I23" s="58">
        <v>920468.94</v>
      </c>
    </row>
    <row r="24" spans="1:9" x14ac:dyDescent="0.25">
      <c r="A24" s="56"/>
      <c r="B24" s="57" t="s">
        <v>121</v>
      </c>
      <c r="C24" s="58">
        <v>0</v>
      </c>
      <c r="D24" s="58">
        <v>0</v>
      </c>
      <c r="E24" s="58">
        <v>0</v>
      </c>
      <c r="F24" s="58">
        <v>0</v>
      </c>
      <c r="G24" s="58">
        <v>0</v>
      </c>
      <c r="H24" s="58">
        <v>17648611.219999999</v>
      </c>
      <c r="I24" s="58">
        <v>17648611.219999999</v>
      </c>
    </row>
    <row r="25" spans="1:9" x14ac:dyDescent="0.25">
      <c r="A25" s="56"/>
      <c r="B25" s="57" t="s">
        <v>63</v>
      </c>
      <c r="C25" s="58">
        <v>0</v>
      </c>
      <c r="D25" s="58">
        <v>0</v>
      </c>
      <c r="E25" s="58">
        <v>3786660.81</v>
      </c>
      <c r="F25" s="58">
        <v>0</v>
      </c>
      <c r="G25" s="58">
        <v>418519711.91000003</v>
      </c>
      <c r="H25" s="58">
        <v>0</v>
      </c>
      <c r="I25" s="58">
        <v>422306372.72000003</v>
      </c>
    </row>
    <row r="26" spans="1:9" x14ac:dyDescent="0.25">
      <c r="A26" s="56"/>
      <c r="B26" s="57" t="s">
        <v>60</v>
      </c>
      <c r="C26" s="58">
        <v>0</v>
      </c>
      <c r="D26" s="58">
        <v>0</v>
      </c>
      <c r="E26" s="58">
        <v>3786661.2</v>
      </c>
      <c r="F26" s="58">
        <v>0</v>
      </c>
      <c r="G26" s="58">
        <v>418519683</v>
      </c>
      <c r="H26" s="58">
        <v>0</v>
      </c>
      <c r="I26" s="58">
        <v>422306344.19999999</v>
      </c>
    </row>
    <row r="27" spans="1:9" x14ac:dyDescent="0.25">
      <c r="A27" s="56" t="s">
        <v>175</v>
      </c>
      <c r="B27" s="56"/>
      <c r="C27" s="58">
        <v>0</v>
      </c>
      <c r="D27" s="58">
        <v>1784.2600000000002</v>
      </c>
      <c r="E27" s="58">
        <v>433128087.80999994</v>
      </c>
      <c r="F27" s="58">
        <v>29893.360000000001</v>
      </c>
      <c r="G27" s="58">
        <v>2087239018.27</v>
      </c>
      <c r="H27" s="58">
        <v>18612221.010000002</v>
      </c>
      <c r="I27" s="58">
        <v>2539011004.71</v>
      </c>
    </row>
    <row r="28" spans="1:9" x14ac:dyDescent="0.25">
      <c r="A28" s="56" t="s">
        <v>172</v>
      </c>
      <c r="B28" s="57" t="s">
        <v>30</v>
      </c>
      <c r="C28" s="58">
        <v>872036.46</v>
      </c>
      <c r="D28" s="58">
        <v>9992.4</v>
      </c>
      <c r="E28" s="58">
        <v>720775.67</v>
      </c>
      <c r="F28" s="58">
        <v>359371.93</v>
      </c>
      <c r="G28" s="58">
        <v>23945.13</v>
      </c>
      <c r="H28" s="58">
        <v>0</v>
      </c>
      <c r="I28" s="58">
        <v>1986121.5899999996</v>
      </c>
    </row>
    <row r="29" spans="1:9" x14ac:dyDescent="0.25">
      <c r="A29" s="56"/>
      <c r="B29" s="57" t="s">
        <v>56</v>
      </c>
      <c r="C29" s="58">
        <v>0</v>
      </c>
      <c r="D29" s="58">
        <v>9383.9500000000007</v>
      </c>
      <c r="E29" s="58">
        <v>52044.07</v>
      </c>
      <c r="F29" s="58">
        <v>9.6300000000000008</v>
      </c>
      <c r="G29" s="58">
        <v>30.38</v>
      </c>
      <c r="H29" s="58">
        <v>0</v>
      </c>
      <c r="I29" s="58">
        <v>61468.03</v>
      </c>
    </row>
    <row r="30" spans="1:9" x14ac:dyDescent="0.25">
      <c r="A30" s="56"/>
      <c r="B30" s="57" t="s">
        <v>5</v>
      </c>
      <c r="C30" s="58">
        <v>6783569.8799999999</v>
      </c>
      <c r="D30" s="58">
        <v>2598.04</v>
      </c>
      <c r="E30" s="58">
        <v>3650304.83</v>
      </c>
      <c r="F30" s="58">
        <v>113639.41</v>
      </c>
      <c r="G30" s="58">
        <v>663640.54</v>
      </c>
      <c r="H30" s="58">
        <v>0</v>
      </c>
      <c r="I30" s="58">
        <v>11213752.699999999</v>
      </c>
    </row>
    <row r="31" spans="1:9" x14ac:dyDescent="0.25">
      <c r="A31" s="56"/>
      <c r="B31" s="57" t="s">
        <v>38</v>
      </c>
      <c r="C31" s="58">
        <v>527488.61</v>
      </c>
      <c r="D31" s="58">
        <v>2253.39</v>
      </c>
      <c r="E31" s="58">
        <v>206684.78</v>
      </c>
      <c r="F31" s="58">
        <v>17668.54</v>
      </c>
      <c r="G31" s="58">
        <v>83249.570000000007</v>
      </c>
      <c r="H31" s="58">
        <v>7425.17</v>
      </c>
      <c r="I31" s="58">
        <v>844770.06000000017</v>
      </c>
    </row>
    <row r="32" spans="1:9" x14ac:dyDescent="0.25">
      <c r="A32" s="56"/>
      <c r="B32" s="57" t="s">
        <v>54</v>
      </c>
      <c r="C32" s="58">
        <v>78816.94</v>
      </c>
      <c r="D32" s="58">
        <v>2224.38</v>
      </c>
      <c r="E32" s="58">
        <v>17032.669999999998</v>
      </c>
      <c r="F32" s="58">
        <v>1682.45</v>
      </c>
      <c r="G32" s="58">
        <v>3621.94</v>
      </c>
      <c r="H32" s="58">
        <v>3004.99</v>
      </c>
      <c r="I32" s="58">
        <v>106383.37000000001</v>
      </c>
    </row>
    <row r="33" spans="1:9" x14ac:dyDescent="0.25">
      <c r="A33" s="56"/>
      <c r="B33" s="57" t="s">
        <v>29</v>
      </c>
      <c r="C33" s="58">
        <v>1451349.81</v>
      </c>
      <c r="D33" s="58">
        <v>1867.02</v>
      </c>
      <c r="E33" s="58">
        <v>590640.68000000005</v>
      </c>
      <c r="F33" s="58">
        <v>24477.13</v>
      </c>
      <c r="G33" s="58">
        <v>128167.63</v>
      </c>
      <c r="H33" s="58">
        <v>0</v>
      </c>
      <c r="I33" s="58">
        <v>2196502.27</v>
      </c>
    </row>
    <row r="34" spans="1:9" x14ac:dyDescent="0.25">
      <c r="A34" s="56"/>
      <c r="B34" s="57" t="s">
        <v>40</v>
      </c>
      <c r="C34" s="58">
        <v>393625.58</v>
      </c>
      <c r="D34" s="58">
        <v>1787.64</v>
      </c>
      <c r="E34" s="58">
        <v>222304.87</v>
      </c>
      <c r="F34" s="58">
        <v>10894.42</v>
      </c>
      <c r="G34" s="58">
        <v>50350.07</v>
      </c>
      <c r="H34" s="58">
        <v>1500.63</v>
      </c>
      <c r="I34" s="58">
        <v>680463.21</v>
      </c>
    </row>
    <row r="35" spans="1:9" x14ac:dyDescent="0.25">
      <c r="A35" s="56"/>
      <c r="B35" s="57" t="s">
        <v>37</v>
      </c>
      <c r="C35" s="58">
        <v>524208.72</v>
      </c>
      <c r="D35" s="58">
        <v>1525.04</v>
      </c>
      <c r="E35" s="58">
        <v>282793.13</v>
      </c>
      <c r="F35" s="58">
        <v>7985.56</v>
      </c>
      <c r="G35" s="58">
        <v>54571.74</v>
      </c>
      <c r="H35" s="58">
        <v>0</v>
      </c>
      <c r="I35" s="58">
        <v>871084.19000000006</v>
      </c>
    </row>
    <row r="36" spans="1:9" x14ac:dyDescent="0.25">
      <c r="A36" s="56"/>
      <c r="B36" s="57" t="s">
        <v>50</v>
      </c>
      <c r="C36" s="58">
        <v>226886.97</v>
      </c>
      <c r="D36" s="58">
        <v>1190.08</v>
      </c>
      <c r="E36" s="58">
        <v>53646.8</v>
      </c>
      <c r="F36" s="58">
        <v>6298.86</v>
      </c>
      <c r="G36" s="58">
        <v>24120.78</v>
      </c>
      <c r="H36" s="58">
        <v>1737.02</v>
      </c>
      <c r="I36" s="58">
        <v>313880.51</v>
      </c>
    </row>
    <row r="37" spans="1:9" x14ac:dyDescent="0.25">
      <c r="A37" s="56"/>
      <c r="B37" s="57" t="s">
        <v>48</v>
      </c>
      <c r="C37" s="58">
        <v>267149</v>
      </c>
      <c r="D37" s="58">
        <v>789.68</v>
      </c>
      <c r="E37" s="58">
        <v>44794.9</v>
      </c>
      <c r="F37" s="58">
        <v>5993.18</v>
      </c>
      <c r="G37" s="58">
        <v>16310.46</v>
      </c>
      <c r="H37" s="58">
        <v>0</v>
      </c>
      <c r="I37" s="58">
        <v>335037.22000000003</v>
      </c>
    </row>
    <row r="38" spans="1:9" x14ac:dyDescent="0.25">
      <c r="A38" s="56"/>
      <c r="B38" s="57" t="s">
        <v>45</v>
      </c>
      <c r="C38" s="58">
        <v>492185.07</v>
      </c>
      <c r="D38" s="58">
        <v>257.47000000000003</v>
      </c>
      <c r="E38" s="58">
        <v>8107.46</v>
      </c>
      <c r="F38" s="58">
        <v>9885.8700000000008</v>
      </c>
      <c r="G38" s="58">
        <v>22887.77</v>
      </c>
      <c r="H38" s="58">
        <v>0</v>
      </c>
      <c r="I38" s="58">
        <v>533323.64</v>
      </c>
    </row>
    <row r="39" spans="1:9" x14ac:dyDescent="0.25">
      <c r="A39" s="56"/>
      <c r="B39" s="57" t="s">
        <v>42</v>
      </c>
      <c r="C39" s="58">
        <v>0</v>
      </c>
      <c r="D39" s="58">
        <v>238.21</v>
      </c>
      <c r="E39" s="58">
        <v>500768.01</v>
      </c>
      <c r="F39" s="58">
        <v>32260.880000000001</v>
      </c>
      <c r="G39" s="58">
        <v>71767.649999999994</v>
      </c>
      <c r="H39" s="58">
        <v>0</v>
      </c>
      <c r="I39" s="58">
        <v>605034.75</v>
      </c>
    </row>
    <row r="40" spans="1:9" x14ac:dyDescent="0.25">
      <c r="A40" s="56"/>
      <c r="B40" s="57" t="s">
        <v>11</v>
      </c>
      <c r="C40" s="58">
        <v>65963842.649999999</v>
      </c>
      <c r="D40" s="58">
        <v>0</v>
      </c>
      <c r="E40" s="58">
        <v>168930973.69999999</v>
      </c>
      <c r="F40" s="58">
        <v>1645609.67</v>
      </c>
      <c r="G40" s="58">
        <v>5244791.7</v>
      </c>
      <c r="H40" s="58">
        <v>0</v>
      </c>
      <c r="I40" s="58">
        <v>241785217.71999997</v>
      </c>
    </row>
    <row r="41" spans="1:9" x14ac:dyDescent="0.25">
      <c r="A41" s="56"/>
      <c r="B41" s="57" t="s">
        <v>9</v>
      </c>
      <c r="C41" s="58">
        <v>0</v>
      </c>
      <c r="D41" s="58">
        <v>0</v>
      </c>
      <c r="E41" s="58">
        <v>360580143.19999999</v>
      </c>
      <c r="F41" s="58">
        <v>0</v>
      </c>
      <c r="G41" s="58">
        <v>4570986.0199999996</v>
      </c>
      <c r="H41" s="58">
        <v>0</v>
      </c>
      <c r="I41" s="58">
        <v>365151129.21999997</v>
      </c>
    </row>
    <row r="42" spans="1:9" x14ac:dyDescent="0.25">
      <c r="A42" s="56"/>
      <c r="B42" s="57" t="s">
        <v>35</v>
      </c>
      <c r="C42" s="58">
        <v>646791.91</v>
      </c>
      <c r="D42" s="58">
        <v>0</v>
      </c>
      <c r="E42" s="58">
        <v>255757.07</v>
      </c>
      <c r="F42" s="58">
        <v>12420.63</v>
      </c>
      <c r="G42" s="58">
        <v>33624.519999999997</v>
      </c>
      <c r="H42" s="58">
        <v>216.12</v>
      </c>
      <c r="I42" s="58">
        <v>948810.25</v>
      </c>
    </row>
    <row r="43" spans="1:9" x14ac:dyDescent="0.25">
      <c r="A43" s="56"/>
      <c r="B43" s="57" t="s">
        <v>22</v>
      </c>
      <c r="C43" s="58">
        <v>5575224.4299999997</v>
      </c>
      <c r="D43" s="58">
        <v>0</v>
      </c>
      <c r="E43" s="58">
        <v>6323219.9100000001</v>
      </c>
      <c r="F43" s="58">
        <v>113642.89</v>
      </c>
      <c r="G43" s="58">
        <v>266645.31</v>
      </c>
      <c r="H43" s="58">
        <v>0</v>
      </c>
      <c r="I43" s="58">
        <v>12278732.539999999</v>
      </c>
    </row>
    <row r="44" spans="1:9" x14ac:dyDescent="0.25">
      <c r="A44" s="56"/>
      <c r="B44" s="57" t="s">
        <v>43</v>
      </c>
      <c r="C44" s="58">
        <v>0</v>
      </c>
      <c r="D44" s="58">
        <v>0</v>
      </c>
      <c r="E44" s="58">
        <v>549464.59</v>
      </c>
      <c r="F44" s="58">
        <v>0</v>
      </c>
      <c r="G44" s="58">
        <v>0</v>
      </c>
      <c r="H44" s="58">
        <v>0</v>
      </c>
      <c r="I44" s="58">
        <v>549464.59</v>
      </c>
    </row>
    <row r="45" spans="1:9" x14ac:dyDescent="0.25">
      <c r="A45" s="56"/>
      <c r="B45" s="57" t="s">
        <v>15</v>
      </c>
      <c r="C45" s="58">
        <v>89443874.280000001</v>
      </c>
      <c r="D45" s="58">
        <v>0</v>
      </c>
      <c r="E45" s="58">
        <v>0</v>
      </c>
      <c r="F45" s="58">
        <v>1762928.39</v>
      </c>
      <c r="G45" s="58">
        <v>6702017.71</v>
      </c>
      <c r="H45" s="58">
        <v>0</v>
      </c>
      <c r="I45" s="58">
        <v>97908820.379999995</v>
      </c>
    </row>
    <row r="46" spans="1:9" x14ac:dyDescent="0.25">
      <c r="A46" s="56" t="s">
        <v>176</v>
      </c>
      <c r="B46" s="56"/>
      <c r="C46" s="58">
        <v>173247050.31</v>
      </c>
      <c r="D46" s="58">
        <v>34107.300000000003</v>
      </c>
      <c r="E46" s="58">
        <v>542989456.34000003</v>
      </c>
      <c r="F46" s="58">
        <v>4124769.44</v>
      </c>
      <c r="G46" s="58">
        <v>17960728.920000002</v>
      </c>
      <c r="H46" s="58">
        <v>13883.929999999998</v>
      </c>
      <c r="I46" s="58">
        <v>738369996.23999989</v>
      </c>
    </row>
    <row r="47" spans="1:9" x14ac:dyDescent="0.25">
      <c r="A47" s="56" t="s">
        <v>173</v>
      </c>
      <c r="B47" s="57" t="s">
        <v>19</v>
      </c>
      <c r="C47" s="58">
        <v>17639049.699999999</v>
      </c>
      <c r="D47" s="58">
        <v>46886.400000000001</v>
      </c>
      <c r="E47" s="58">
        <v>8677695.3699999992</v>
      </c>
      <c r="F47" s="58">
        <v>334174.13</v>
      </c>
      <c r="G47" s="58">
        <v>6641930.4199999999</v>
      </c>
      <c r="H47" s="58">
        <v>0</v>
      </c>
      <c r="I47" s="58">
        <v>33339736.019999996</v>
      </c>
    </row>
    <row r="48" spans="1:9" x14ac:dyDescent="0.25">
      <c r="A48" s="56"/>
      <c r="B48" s="57" t="s">
        <v>18</v>
      </c>
      <c r="C48" s="58">
        <v>8429493.9900000002</v>
      </c>
      <c r="D48" s="58">
        <v>23085.200000000001</v>
      </c>
      <c r="E48" s="58">
        <v>21894762.5</v>
      </c>
      <c r="F48" s="58">
        <v>235556.48000000001</v>
      </c>
      <c r="G48" s="58">
        <v>3527684.84</v>
      </c>
      <c r="H48" s="58">
        <v>0</v>
      </c>
      <c r="I48" s="58">
        <v>34110583.010000005</v>
      </c>
    </row>
    <row r="49" spans="1:9" x14ac:dyDescent="0.25">
      <c r="A49" s="56"/>
      <c r="B49" s="57" t="s">
        <v>12</v>
      </c>
      <c r="C49" s="58">
        <v>67881866.780000001</v>
      </c>
      <c r="D49" s="58">
        <v>19887.3</v>
      </c>
      <c r="E49" s="58">
        <v>13381307.609999999</v>
      </c>
      <c r="F49" s="58">
        <v>1279291.71</v>
      </c>
      <c r="G49" s="58">
        <v>46832334.920000002</v>
      </c>
      <c r="H49" s="58">
        <v>0</v>
      </c>
      <c r="I49" s="58">
        <v>129394688.31999999</v>
      </c>
    </row>
    <row r="50" spans="1:9" x14ac:dyDescent="0.25">
      <c r="A50" s="56"/>
      <c r="B50" s="57" t="s">
        <v>13</v>
      </c>
      <c r="C50" s="58">
        <v>0</v>
      </c>
      <c r="D50" s="58">
        <v>18077.830000000002</v>
      </c>
      <c r="E50" s="58">
        <v>62444321.93</v>
      </c>
      <c r="F50" s="58">
        <v>87.18</v>
      </c>
      <c r="G50" s="58">
        <v>60334252.939999998</v>
      </c>
      <c r="H50" s="58">
        <v>0</v>
      </c>
      <c r="I50" s="58">
        <v>122796739.88</v>
      </c>
    </row>
    <row r="51" spans="1:9" x14ac:dyDescent="0.25">
      <c r="A51" s="56"/>
      <c r="B51" s="57" t="s">
        <v>33</v>
      </c>
      <c r="C51" s="58">
        <v>0</v>
      </c>
      <c r="D51" s="58">
        <v>13783.27</v>
      </c>
      <c r="E51" s="58">
        <v>1058660.8999999999</v>
      </c>
      <c r="F51" s="58">
        <v>0</v>
      </c>
      <c r="G51" s="58">
        <v>0</v>
      </c>
      <c r="H51" s="58">
        <v>0</v>
      </c>
      <c r="I51" s="58">
        <v>1072444.17</v>
      </c>
    </row>
    <row r="52" spans="1:9" x14ac:dyDescent="0.25">
      <c r="A52" s="56"/>
      <c r="B52" s="57" t="s">
        <v>46</v>
      </c>
      <c r="C52" s="58">
        <v>0</v>
      </c>
      <c r="D52" s="58">
        <v>6829.76</v>
      </c>
      <c r="E52" s="58">
        <v>249744.78</v>
      </c>
      <c r="F52" s="58">
        <v>253008.99</v>
      </c>
      <c r="G52" s="58">
        <v>0</v>
      </c>
      <c r="H52" s="58">
        <v>0</v>
      </c>
      <c r="I52" s="58">
        <v>509583.53</v>
      </c>
    </row>
    <row r="53" spans="1:9" x14ac:dyDescent="0.25">
      <c r="A53" s="56"/>
      <c r="B53" s="57" t="s">
        <v>39</v>
      </c>
      <c r="C53" s="58">
        <v>682464.08</v>
      </c>
      <c r="D53" s="58">
        <v>3855.77</v>
      </c>
      <c r="E53" s="58">
        <v>0</v>
      </c>
      <c r="F53" s="58">
        <v>0</v>
      </c>
      <c r="G53" s="58">
        <v>157659.04</v>
      </c>
      <c r="H53" s="58">
        <v>0</v>
      </c>
      <c r="I53" s="58">
        <v>843978.89</v>
      </c>
    </row>
    <row r="54" spans="1:9" x14ac:dyDescent="0.25">
      <c r="A54" s="56"/>
      <c r="B54" s="57" t="s">
        <v>17</v>
      </c>
      <c r="C54" s="58">
        <v>50163169.530000001</v>
      </c>
      <c r="D54" s="58">
        <v>2962.36</v>
      </c>
      <c r="E54" s="58">
        <v>322839.19</v>
      </c>
      <c r="F54" s="58">
        <v>385213.59</v>
      </c>
      <c r="G54" s="58">
        <v>3043153.26</v>
      </c>
      <c r="H54" s="58">
        <v>0</v>
      </c>
      <c r="I54" s="58">
        <v>53917337.93</v>
      </c>
    </row>
    <row r="55" spans="1:9" x14ac:dyDescent="0.25">
      <c r="A55" s="56"/>
      <c r="B55" s="57" t="s">
        <v>55</v>
      </c>
      <c r="C55" s="58">
        <v>0</v>
      </c>
      <c r="D55" s="58">
        <v>2960.1</v>
      </c>
      <c r="E55" s="58">
        <v>0</v>
      </c>
      <c r="F55" s="58">
        <v>0</v>
      </c>
      <c r="G55" s="58">
        <v>46547.83</v>
      </c>
      <c r="H55" s="58">
        <v>658.29</v>
      </c>
      <c r="I55" s="58">
        <v>50166.22</v>
      </c>
    </row>
    <row r="56" spans="1:9" x14ac:dyDescent="0.25">
      <c r="A56" s="56"/>
      <c r="B56" s="57" t="s">
        <v>27</v>
      </c>
      <c r="C56" s="58">
        <v>2742445.63</v>
      </c>
      <c r="D56" s="58">
        <v>2621.95</v>
      </c>
      <c r="E56" s="58">
        <v>3084178.77</v>
      </c>
      <c r="F56" s="58">
        <v>0</v>
      </c>
      <c r="G56" s="58">
        <v>0</v>
      </c>
      <c r="H56" s="58">
        <v>0</v>
      </c>
      <c r="I56" s="58">
        <v>5829246.3499999996</v>
      </c>
    </row>
    <row r="57" spans="1:9" x14ac:dyDescent="0.25">
      <c r="A57" s="56"/>
      <c r="B57" s="57" t="s">
        <v>25</v>
      </c>
      <c r="C57" s="58">
        <v>2198008.4</v>
      </c>
      <c r="D57" s="58">
        <v>2556.13</v>
      </c>
      <c r="E57" s="58">
        <v>1027586.32</v>
      </c>
      <c r="F57" s="58">
        <v>0</v>
      </c>
      <c r="G57" s="58">
        <v>0</v>
      </c>
      <c r="H57" s="58">
        <v>0</v>
      </c>
      <c r="I57" s="58">
        <v>3228150.8499999996</v>
      </c>
    </row>
    <row r="58" spans="1:9" x14ac:dyDescent="0.25">
      <c r="A58" s="56"/>
      <c r="B58" s="57" t="s">
        <v>24</v>
      </c>
      <c r="C58" s="58">
        <v>0</v>
      </c>
      <c r="D58" s="58">
        <v>2285.36</v>
      </c>
      <c r="E58" s="58">
        <v>930814.87</v>
      </c>
      <c r="F58" s="58">
        <v>0</v>
      </c>
      <c r="G58" s="58">
        <v>0</v>
      </c>
      <c r="H58" s="58">
        <v>2658153.27</v>
      </c>
      <c r="I58" s="58">
        <v>3591253.5</v>
      </c>
    </row>
    <row r="59" spans="1:9" x14ac:dyDescent="0.25">
      <c r="A59" s="56"/>
      <c r="B59" s="57" t="s">
        <v>44</v>
      </c>
      <c r="C59" s="58">
        <v>457533.48</v>
      </c>
      <c r="D59" s="58">
        <v>2162.7600000000002</v>
      </c>
      <c r="E59" s="58">
        <v>77288.39</v>
      </c>
      <c r="F59" s="58">
        <v>0</v>
      </c>
      <c r="G59" s="58">
        <v>0</v>
      </c>
      <c r="H59" s="58">
        <v>0</v>
      </c>
      <c r="I59" s="58">
        <v>536984.63</v>
      </c>
    </row>
    <row r="60" spans="1:9" x14ac:dyDescent="0.25">
      <c r="A60" s="56"/>
      <c r="B60" s="57" t="s">
        <v>21</v>
      </c>
      <c r="C60" s="58">
        <v>675516.13</v>
      </c>
      <c r="D60" s="58">
        <v>1881.25</v>
      </c>
      <c r="E60" s="58">
        <v>8028773.2299999995</v>
      </c>
      <c r="F60" s="58">
        <v>0</v>
      </c>
      <c r="G60" s="58">
        <v>937367.62</v>
      </c>
      <c r="H60" s="58">
        <v>0</v>
      </c>
      <c r="I60" s="58">
        <v>9643538.2299999986</v>
      </c>
    </row>
    <row r="61" spans="1:9" x14ac:dyDescent="0.25">
      <c r="A61" s="56"/>
      <c r="B61" s="57" t="s">
        <v>31</v>
      </c>
      <c r="C61" s="58">
        <v>0</v>
      </c>
      <c r="D61" s="58">
        <v>1796.98</v>
      </c>
      <c r="E61" s="58">
        <v>0</v>
      </c>
      <c r="F61" s="58">
        <v>0</v>
      </c>
      <c r="G61" s="58">
        <v>11520.63</v>
      </c>
      <c r="H61" s="58">
        <v>2442.9299999999998</v>
      </c>
      <c r="I61" s="58">
        <v>15760.539999999999</v>
      </c>
    </row>
    <row r="62" spans="1:9" x14ac:dyDescent="0.25">
      <c r="A62" s="56"/>
      <c r="B62" s="57" t="s">
        <v>26</v>
      </c>
      <c r="C62" s="58">
        <v>1779929.45</v>
      </c>
      <c r="D62" s="58">
        <v>1757.76</v>
      </c>
      <c r="E62" s="58">
        <v>773998.82</v>
      </c>
      <c r="F62" s="58">
        <v>32782.959999999999</v>
      </c>
      <c r="G62" s="58">
        <v>534812.35</v>
      </c>
      <c r="H62" s="58">
        <v>42425.29</v>
      </c>
      <c r="I62" s="58">
        <v>3165706.63</v>
      </c>
    </row>
    <row r="63" spans="1:9" x14ac:dyDescent="0.25">
      <c r="A63" s="56"/>
      <c r="B63" s="57" t="s">
        <v>57</v>
      </c>
      <c r="C63" s="58">
        <v>0</v>
      </c>
      <c r="D63" s="58">
        <v>1509.01</v>
      </c>
      <c r="E63" s="58">
        <v>0</v>
      </c>
      <c r="F63" s="58">
        <v>0</v>
      </c>
      <c r="G63" s="58">
        <v>83703.240000000005</v>
      </c>
      <c r="H63" s="58">
        <v>7708.43</v>
      </c>
      <c r="I63" s="58">
        <v>92920.68</v>
      </c>
    </row>
    <row r="64" spans="1:9" x14ac:dyDescent="0.25">
      <c r="A64" s="56"/>
      <c r="B64" s="57" t="s">
        <v>51</v>
      </c>
      <c r="C64" s="58">
        <v>30138.06</v>
      </c>
      <c r="D64" s="58">
        <v>952.49</v>
      </c>
      <c r="E64" s="58">
        <v>69727.12</v>
      </c>
      <c r="F64" s="58">
        <v>942.85</v>
      </c>
      <c r="G64" s="58">
        <v>161932.62</v>
      </c>
      <c r="H64" s="58">
        <v>13687.15</v>
      </c>
      <c r="I64" s="58">
        <v>277380.29000000004</v>
      </c>
    </row>
    <row r="65" spans="1:9" x14ac:dyDescent="0.25">
      <c r="A65" s="56"/>
      <c r="B65" s="57" t="s">
        <v>28</v>
      </c>
      <c r="C65" s="58">
        <v>0</v>
      </c>
      <c r="D65" s="58">
        <v>291.67</v>
      </c>
      <c r="E65" s="58">
        <v>425646.72</v>
      </c>
      <c r="F65" s="58">
        <v>2261.02</v>
      </c>
      <c r="G65" s="58">
        <v>1774395.03</v>
      </c>
      <c r="H65" s="58">
        <v>19794.09</v>
      </c>
      <c r="I65" s="58">
        <v>2222388.5299999998</v>
      </c>
    </row>
    <row r="66" spans="1:9" x14ac:dyDescent="0.25">
      <c r="A66" s="56"/>
      <c r="B66" s="57" t="s">
        <v>52</v>
      </c>
      <c r="C66" s="58">
        <v>0</v>
      </c>
      <c r="D66" s="58">
        <v>274.68</v>
      </c>
      <c r="E66" s="58">
        <v>106715.83</v>
      </c>
      <c r="F66" s="58">
        <v>5.57</v>
      </c>
      <c r="G66" s="58">
        <v>47106.11</v>
      </c>
      <c r="H66" s="58">
        <v>0</v>
      </c>
      <c r="I66" s="58">
        <v>154102.19</v>
      </c>
    </row>
    <row r="67" spans="1:9" x14ac:dyDescent="0.25">
      <c r="A67" s="56"/>
      <c r="B67" s="57" t="s">
        <v>32</v>
      </c>
      <c r="C67" s="58">
        <v>0</v>
      </c>
      <c r="D67" s="58">
        <v>0</v>
      </c>
      <c r="E67" s="58">
        <v>1282786.73</v>
      </c>
      <c r="F67" s="58">
        <v>0</v>
      </c>
      <c r="G67" s="58">
        <v>0</v>
      </c>
      <c r="H67" s="58">
        <v>0</v>
      </c>
      <c r="I67" s="58">
        <v>1282786.73</v>
      </c>
    </row>
    <row r="68" spans="1:9" x14ac:dyDescent="0.25">
      <c r="A68" s="56"/>
      <c r="B68" s="57" t="s">
        <v>23</v>
      </c>
      <c r="C68" s="58">
        <v>0</v>
      </c>
      <c r="D68" s="58">
        <v>0</v>
      </c>
      <c r="E68" s="58">
        <v>0</v>
      </c>
      <c r="F68" s="58">
        <v>0</v>
      </c>
      <c r="G68" s="58">
        <v>4608987.53</v>
      </c>
      <c r="H68" s="58">
        <v>0</v>
      </c>
      <c r="I68" s="58">
        <v>4608987.53</v>
      </c>
    </row>
    <row r="69" spans="1:9" x14ac:dyDescent="0.25">
      <c r="A69" s="56"/>
      <c r="B69" s="57" t="s">
        <v>20</v>
      </c>
      <c r="C69" s="58">
        <v>30222987.350000001</v>
      </c>
      <c r="D69" s="58">
        <v>0</v>
      </c>
      <c r="E69" s="58">
        <v>14272.94</v>
      </c>
      <c r="F69" s="58">
        <v>0</v>
      </c>
      <c r="G69" s="58">
        <v>9652962.7100000009</v>
      </c>
      <c r="H69" s="58">
        <v>0</v>
      </c>
      <c r="I69" s="58">
        <v>39890223</v>
      </c>
    </row>
    <row r="70" spans="1:9" ht="30" x14ac:dyDescent="0.25">
      <c r="A70" s="56"/>
      <c r="B70" s="57" t="s">
        <v>7</v>
      </c>
      <c r="C70" s="58">
        <v>184086797.63999999</v>
      </c>
      <c r="D70" s="58">
        <v>0</v>
      </c>
      <c r="E70" s="58">
        <v>266145111.93000001</v>
      </c>
      <c r="F70" s="58">
        <v>0</v>
      </c>
      <c r="G70" s="58">
        <v>263173427.03</v>
      </c>
      <c r="H70" s="58">
        <v>0</v>
      </c>
      <c r="I70" s="58">
        <v>713405336.60000002</v>
      </c>
    </row>
    <row r="71" spans="1:9" x14ac:dyDescent="0.25">
      <c r="A71" s="56"/>
      <c r="B71" s="57" t="s">
        <v>34</v>
      </c>
      <c r="C71" s="58">
        <v>685514.52</v>
      </c>
      <c r="D71" s="58">
        <v>0</v>
      </c>
      <c r="E71" s="58">
        <v>287818.39</v>
      </c>
      <c r="F71" s="58">
        <v>0</v>
      </c>
      <c r="G71" s="58">
        <v>0</v>
      </c>
      <c r="H71" s="58">
        <v>0</v>
      </c>
      <c r="I71" s="58">
        <v>973332.91</v>
      </c>
    </row>
    <row r="72" spans="1:9" x14ac:dyDescent="0.25">
      <c r="A72" s="56"/>
      <c r="B72" s="57" t="s">
        <v>41</v>
      </c>
      <c r="C72" s="58">
        <v>463264.89</v>
      </c>
      <c r="D72" s="58">
        <v>0</v>
      </c>
      <c r="E72" s="58">
        <v>7238.87</v>
      </c>
      <c r="F72" s="58">
        <v>0</v>
      </c>
      <c r="G72" s="58">
        <v>114488.17</v>
      </c>
      <c r="H72" s="58">
        <v>36868.79</v>
      </c>
      <c r="I72" s="58">
        <v>621860.72000000009</v>
      </c>
    </row>
    <row r="73" spans="1:9" x14ac:dyDescent="0.25">
      <c r="A73" s="56"/>
      <c r="B73" s="57" t="s">
        <v>163</v>
      </c>
      <c r="C73" s="58">
        <v>0</v>
      </c>
      <c r="D73" s="58">
        <v>0</v>
      </c>
      <c r="E73" s="58">
        <v>0</v>
      </c>
      <c r="F73" s="58">
        <v>0</v>
      </c>
      <c r="G73" s="58">
        <v>777335.58</v>
      </c>
      <c r="H73" s="58">
        <v>0</v>
      </c>
      <c r="I73" s="58">
        <v>777335.58</v>
      </c>
    </row>
    <row r="74" spans="1:9" x14ac:dyDescent="0.25">
      <c r="A74" s="56"/>
      <c r="B74" s="57" t="s">
        <v>47</v>
      </c>
      <c r="C74" s="58">
        <v>226564.15</v>
      </c>
      <c r="D74" s="58">
        <v>0</v>
      </c>
      <c r="E74" s="58">
        <v>0</v>
      </c>
      <c r="F74" s="58">
        <v>4320.18</v>
      </c>
      <c r="G74" s="58">
        <v>116228.53</v>
      </c>
      <c r="H74" s="58">
        <v>26781.26</v>
      </c>
      <c r="I74" s="58">
        <v>373894.12</v>
      </c>
    </row>
    <row r="75" spans="1:9" ht="30" x14ac:dyDescent="0.25">
      <c r="A75" s="56"/>
      <c r="B75" s="57" t="s">
        <v>134</v>
      </c>
      <c r="C75" s="58">
        <v>0</v>
      </c>
      <c r="D75" s="58">
        <v>0</v>
      </c>
      <c r="E75" s="58">
        <v>0</v>
      </c>
      <c r="F75" s="58">
        <v>38999957.810000002</v>
      </c>
      <c r="G75" s="58">
        <v>0</v>
      </c>
      <c r="H75" s="58">
        <v>0</v>
      </c>
      <c r="I75" s="58">
        <v>38999957.810000002</v>
      </c>
    </row>
    <row r="76" spans="1:9" x14ac:dyDescent="0.25">
      <c r="A76" s="56"/>
      <c r="B76" s="57" t="s">
        <v>14</v>
      </c>
      <c r="C76" s="58">
        <v>62669749.850000001</v>
      </c>
      <c r="D76" s="58">
        <v>0</v>
      </c>
      <c r="E76" s="58">
        <v>40749161.990000002</v>
      </c>
      <c r="F76" s="58">
        <v>1290321.8899999999</v>
      </c>
      <c r="G76" s="58">
        <v>13316300.58</v>
      </c>
      <c r="H76" s="58">
        <v>0</v>
      </c>
      <c r="I76" s="58">
        <v>118025534.31</v>
      </c>
    </row>
    <row r="77" spans="1:9" x14ac:dyDescent="0.25">
      <c r="A77" s="56"/>
      <c r="B77" s="57" t="s">
        <v>49</v>
      </c>
      <c r="C77" s="58">
        <v>215794.99</v>
      </c>
      <c r="D77" s="58">
        <v>0</v>
      </c>
      <c r="E77" s="58">
        <v>114633.93</v>
      </c>
      <c r="F77" s="58">
        <v>0</v>
      </c>
      <c r="G77" s="58">
        <v>0</v>
      </c>
      <c r="H77" s="58">
        <v>0</v>
      </c>
      <c r="I77" s="58">
        <v>330428.92</v>
      </c>
    </row>
    <row r="78" spans="1:9" x14ac:dyDescent="0.25">
      <c r="A78" s="56"/>
      <c r="B78" s="57" t="s">
        <v>53</v>
      </c>
      <c r="C78" s="58">
        <v>36359.800000000003</v>
      </c>
      <c r="D78" s="58">
        <v>0</v>
      </c>
      <c r="E78" s="58">
        <v>94335.93</v>
      </c>
      <c r="F78" s="58">
        <v>712.98</v>
      </c>
      <c r="G78" s="58">
        <v>5911.59</v>
      </c>
      <c r="H78" s="58">
        <v>0</v>
      </c>
      <c r="I78" s="58">
        <v>137320.29999999999</v>
      </c>
    </row>
    <row r="79" spans="1:9" x14ac:dyDescent="0.25">
      <c r="A79" s="56" t="s">
        <v>177</v>
      </c>
      <c r="B79" s="56"/>
      <c r="C79" s="58">
        <v>431286648.42000002</v>
      </c>
      <c r="D79" s="58">
        <v>156418.03</v>
      </c>
      <c r="E79" s="58">
        <v>431249423.06000006</v>
      </c>
      <c r="F79" s="58">
        <v>42818637.340000011</v>
      </c>
      <c r="G79" s="58">
        <v>415900042.56999999</v>
      </c>
      <c r="H79" s="58">
        <v>2808519.5</v>
      </c>
      <c r="I79" s="58">
        <v>1324219688.9200001</v>
      </c>
    </row>
    <row r="80" spans="1:9" x14ac:dyDescent="0.25">
      <c r="A80" s="56" t="s">
        <v>164</v>
      </c>
      <c r="B80" s="56"/>
      <c r="C80" s="58">
        <v>604533698.7299999</v>
      </c>
      <c r="D80" s="58">
        <v>192309.59000000003</v>
      </c>
      <c r="E80" s="58">
        <v>1407366967.2099998</v>
      </c>
      <c r="F80" s="58">
        <v>46973300.140000008</v>
      </c>
      <c r="G80" s="58">
        <v>2521099789.7600012</v>
      </c>
      <c r="H80" s="58">
        <v>21434624.439999998</v>
      </c>
      <c r="I80" s="58">
        <v>4601600689.8699999</v>
      </c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  <row r="114" spans="1:9" x14ac:dyDescent="0.25">
      <c r="A114"/>
      <c r="B114"/>
      <c r="C114"/>
      <c r="D114"/>
      <c r="E114"/>
      <c r="F114"/>
      <c r="G114"/>
      <c r="H114"/>
      <c r="I114"/>
    </row>
    <row r="115" spans="1:9" x14ac:dyDescent="0.25">
      <c r="A115"/>
      <c r="B115"/>
      <c r="C115"/>
      <c r="D115"/>
      <c r="E115"/>
      <c r="F115"/>
      <c r="G115"/>
      <c r="H115"/>
      <c r="I115"/>
    </row>
    <row r="116" spans="1:9" x14ac:dyDescent="0.25">
      <c r="A116"/>
      <c r="B116"/>
      <c r="C116"/>
      <c r="D116"/>
      <c r="E116"/>
      <c r="F116"/>
      <c r="G116"/>
      <c r="H116"/>
      <c r="I116"/>
    </row>
    <row r="117" spans="1:9" x14ac:dyDescent="0.25">
      <c r="A117"/>
      <c r="B117"/>
      <c r="C117"/>
      <c r="D117"/>
      <c r="E117"/>
      <c r="F117"/>
      <c r="G117"/>
      <c r="H117"/>
      <c r="I117"/>
    </row>
    <row r="118" spans="1:9" x14ac:dyDescent="0.25">
      <c r="A118"/>
      <c r="B118"/>
      <c r="C118"/>
      <c r="D118"/>
      <c r="E118"/>
      <c r="F118"/>
      <c r="G118"/>
      <c r="H118"/>
      <c r="I118"/>
    </row>
    <row r="119" spans="1:9" x14ac:dyDescent="0.25">
      <c r="A119"/>
      <c r="B119"/>
      <c r="C119"/>
      <c r="D119"/>
      <c r="E119"/>
      <c r="F119"/>
      <c r="G119"/>
      <c r="H119"/>
      <c r="I119"/>
    </row>
    <row r="120" spans="1:9" x14ac:dyDescent="0.25">
      <c r="A120"/>
      <c r="B120"/>
      <c r="C120"/>
      <c r="D120"/>
      <c r="E120"/>
      <c r="F120"/>
      <c r="G120"/>
      <c r="H120"/>
      <c r="I120"/>
    </row>
    <row r="121" spans="1:9" x14ac:dyDescent="0.25">
      <c r="A121"/>
      <c r="B121"/>
      <c r="C121"/>
      <c r="D121"/>
      <c r="E121"/>
      <c r="F121"/>
      <c r="G121"/>
      <c r="H121"/>
      <c r="I121"/>
    </row>
    <row r="122" spans="1:9" x14ac:dyDescent="0.25">
      <c r="A122"/>
      <c r="B122"/>
      <c r="C122"/>
      <c r="D122"/>
      <c r="E122"/>
      <c r="F122"/>
      <c r="G122"/>
      <c r="H122"/>
      <c r="I122"/>
    </row>
    <row r="123" spans="1:9" x14ac:dyDescent="0.25">
      <c r="A123"/>
      <c r="B123"/>
      <c r="C123"/>
      <c r="D123"/>
      <c r="E123"/>
      <c r="F123"/>
      <c r="G123"/>
      <c r="H123"/>
      <c r="I123"/>
    </row>
    <row r="124" spans="1:9" x14ac:dyDescent="0.25">
      <c r="A124"/>
      <c r="B124"/>
      <c r="C124"/>
      <c r="D124"/>
      <c r="E124"/>
      <c r="F124"/>
      <c r="G124"/>
      <c r="H124"/>
      <c r="I124"/>
    </row>
    <row r="125" spans="1:9" x14ac:dyDescent="0.25">
      <c r="A125"/>
      <c r="B125"/>
      <c r="C125"/>
      <c r="D125"/>
      <c r="E125"/>
      <c r="F125"/>
      <c r="G125"/>
      <c r="H125"/>
      <c r="I125"/>
    </row>
    <row r="126" spans="1:9" x14ac:dyDescent="0.25">
      <c r="A126"/>
      <c r="B126"/>
      <c r="C126"/>
      <c r="D126"/>
      <c r="E126"/>
      <c r="F126"/>
      <c r="G126"/>
      <c r="H126"/>
      <c r="I126"/>
    </row>
    <row r="127" spans="1:9" x14ac:dyDescent="0.25">
      <c r="A127"/>
      <c r="B127"/>
      <c r="C127"/>
      <c r="D127"/>
      <c r="E127"/>
      <c r="F127"/>
      <c r="G127"/>
      <c r="H127"/>
      <c r="I127"/>
    </row>
    <row r="128" spans="1:9" x14ac:dyDescent="0.25">
      <c r="A128"/>
      <c r="B128"/>
      <c r="C128"/>
      <c r="D128"/>
      <c r="E128"/>
      <c r="F128"/>
      <c r="G128"/>
      <c r="H128"/>
      <c r="I128"/>
    </row>
    <row r="129" spans="1:9" x14ac:dyDescent="0.25">
      <c r="A129"/>
      <c r="B129"/>
      <c r="C129"/>
      <c r="D129"/>
      <c r="E129"/>
      <c r="F129"/>
      <c r="G129"/>
      <c r="H129"/>
      <c r="I129"/>
    </row>
    <row r="130" spans="1:9" x14ac:dyDescent="0.25">
      <c r="A130"/>
      <c r="B130"/>
      <c r="C130"/>
      <c r="D130"/>
      <c r="E130"/>
      <c r="F130"/>
      <c r="G130"/>
      <c r="H130"/>
      <c r="I130"/>
    </row>
    <row r="131" spans="1:9" x14ac:dyDescent="0.25">
      <c r="A131"/>
      <c r="B131"/>
      <c r="C131"/>
      <c r="D131"/>
      <c r="E131"/>
      <c r="F131"/>
      <c r="G131"/>
      <c r="H131"/>
      <c r="I131"/>
    </row>
    <row r="132" spans="1:9" x14ac:dyDescent="0.25">
      <c r="A132"/>
      <c r="B132"/>
      <c r="C132"/>
      <c r="D132"/>
      <c r="E132"/>
      <c r="F132"/>
      <c r="G132"/>
      <c r="H132"/>
      <c r="I132"/>
    </row>
    <row r="133" spans="1:9" x14ac:dyDescent="0.25">
      <c r="A133"/>
      <c r="B133"/>
      <c r="C133"/>
      <c r="D133"/>
      <c r="E133"/>
      <c r="F133"/>
      <c r="G133"/>
      <c r="H133"/>
      <c r="I133"/>
    </row>
    <row r="134" spans="1:9" x14ac:dyDescent="0.25">
      <c r="A134"/>
      <c r="B134"/>
      <c r="C134"/>
      <c r="D134"/>
      <c r="E134"/>
      <c r="F134"/>
      <c r="G134"/>
      <c r="H134"/>
      <c r="I134"/>
    </row>
    <row r="135" spans="1:9" x14ac:dyDescent="0.25">
      <c r="A135"/>
      <c r="B135"/>
      <c r="C135"/>
      <c r="D135"/>
      <c r="E135"/>
      <c r="F135"/>
      <c r="G135"/>
      <c r="H135"/>
      <c r="I135"/>
    </row>
    <row r="136" spans="1:9" x14ac:dyDescent="0.25">
      <c r="A136"/>
      <c r="B136"/>
      <c r="C136"/>
      <c r="D136"/>
      <c r="E136"/>
      <c r="F136"/>
      <c r="G136"/>
      <c r="H136"/>
      <c r="I136"/>
    </row>
    <row r="137" spans="1:9" x14ac:dyDescent="0.25">
      <c r="A137"/>
      <c r="B137"/>
      <c r="C137"/>
      <c r="D137"/>
      <c r="E137"/>
      <c r="F137"/>
      <c r="G137"/>
      <c r="H137"/>
      <c r="I137"/>
    </row>
    <row r="138" spans="1:9" x14ac:dyDescent="0.25">
      <c r="A138"/>
      <c r="B138"/>
      <c r="C138"/>
      <c r="D138"/>
      <c r="E138"/>
      <c r="F138"/>
      <c r="G138"/>
      <c r="H138"/>
      <c r="I138"/>
    </row>
    <row r="139" spans="1:9" x14ac:dyDescent="0.25">
      <c r="A139"/>
      <c r="B139"/>
      <c r="C139"/>
      <c r="D139"/>
      <c r="E139"/>
      <c r="F139"/>
      <c r="G139"/>
      <c r="H139"/>
      <c r="I139"/>
    </row>
    <row r="140" spans="1:9" x14ac:dyDescent="0.25">
      <c r="A140"/>
      <c r="B140"/>
      <c r="C140"/>
      <c r="D140"/>
      <c r="E140"/>
      <c r="F140"/>
      <c r="G140"/>
      <c r="H140"/>
      <c r="I140"/>
    </row>
  </sheetData>
  <mergeCells count="3">
    <mergeCell ref="A1:B1"/>
    <mergeCell ref="D1:G1"/>
    <mergeCell ref="A12:I12"/>
  </mergeCells>
  <conditionalFormatting pivot="1" sqref="C17:H26">
    <cfRule type="cellIs" dxfId="7" priority="3" operator="greaterThan">
      <formula>0</formula>
    </cfRule>
  </conditionalFormatting>
  <conditionalFormatting pivot="1" sqref="C28:H45">
    <cfRule type="cellIs" dxfId="6" priority="2" operator="greaterThan">
      <formula>0</formula>
    </cfRule>
  </conditionalFormatting>
  <conditionalFormatting pivot="1" sqref="C47:H78">
    <cfRule type="cellIs" dxfId="3" priority="1" operator="greater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BASE</vt:lpstr>
      <vt:lpstr>Dinâmica</vt:lpstr>
      <vt:lpstr>BASE!Area_de_impressao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de Farias Antonio</dc:creator>
  <cp:lastModifiedBy>Lisandra Castro</cp:lastModifiedBy>
  <cp:lastPrinted>2017-07-10T17:58:52Z</cp:lastPrinted>
  <dcterms:created xsi:type="dcterms:W3CDTF">2017-07-06T17:58:25Z</dcterms:created>
  <dcterms:modified xsi:type="dcterms:W3CDTF">2017-07-21T15:45:49Z</dcterms:modified>
</cp:coreProperties>
</file>